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data" ContentType="application/vnd.openxmlformats-officedocument.model+data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xl/webextensions/taskpanes.xml" ContentType="application/vnd.ms-office.webextensiontaskpanes+xml"/>
  <Override PartName="/xl/webextensions/webextension1.xml" ContentType="application/vnd.ms-office.webextensio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11/relationships/webextensiontaskpanes" Target="xl/webextensions/taskpanes.xml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228"/>
  <workbookPr hidePivotFieldList="1"/>
  <mc:AlternateContent xmlns:mc="http://schemas.openxmlformats.org/markup-compatibility/2006">
    <mc:Choice Requires="x15">
      <x15ac:absPath xmlns:x15ac="http://schemas.microsoft.com/office/spreadsheetml/2010/11/ac" url="https://boasafrasementes1.sharepoint.com/sites/ServidordeArquivos/Arquivos Definitivos/21 - RI/8.0 - Divulgação de Resultados/2026/2T2026/Planilha Interativa/"/>
    </mc:Choice>
  </mc:AlternateContent>
  <xr:revisionPtr revIDLastSave="2" documentId="8_{C257A0F2-A3AA-4ED2-9421-10495915A802}" xr6:coauthVersionLast="47" xr6:coauthVersionMax="47" xr10:uidLastSave="{FC71F032-5730-4BCF-B2B2-FA103C332D53}"/>
  <bookViews>
    <workbookView xWindow="-120" yWindow="-120" windowWidth="29040" windowHeight="15720" tabRatio="972" firstSheet="3" activeTab="6" xr2:uid="{00000000-000D-0000-FFFF-FFFF00000000}"/>
  </bookViews>
  <sheets>
    <sheet name="BOA SAFRA" sheetId="70" r:id="rId1"/>
    <sheet name="1.ATIVO_CONTROLADORA" sheetId="27" r:id="rId2"/>
    <sheet name="2.PASSIVO_CONTROLADORA" sheetId="30" r:id="rId3"/>
    <sheet name="3.DRE_CONTROLADORA" sheetId="35" r:id="rId4"/>
    <sheet name="4.DFC_CONTROLADORA" sheetId="88" r:id="rId5"/>
    <sheet name="1.ATIVO_CONSOLIDADO" sheetId="80" r:id="rId6"/>
    <sheet name="2.PASSIVO_CONSOLIDADO" sheetId="81" r:id="rId7"/>
    <sheet name="3.DRE_CONSOLIDADO" sheetId="82" r:id="rId8"/>
    <sheet name="4.DFC_CONSOLIDADO" sheetId="86" r:id="rId9"/>
    <sheet name="DADOS_OPERACIONAIS" sheetId="87" r:id="rId10"/>
    <sheet name="EBITDA_CONSOLIDADO" sheetId="77" r:id="rId11"/>
    <sheet name="ANEXO_EBITDA" sheetId="78" r:id="rId12"/>
  </sheets>
  <definedNames>
    <definedName name="_xlnm._FilterDatabase" localSheetId="8" hidden="1">'4.DFC_CONSOLIDADO'!$A$5:$M$102</definedName>
    <definedName name="_xlnm._FilterDatabase" localSheetId="4" hidden="1">'4.DFC_CONTROLADORA'!$A$4:$Q$108</definedName>
  </definedNames>
  <calcPr calcId="191029"/>
  <extLst>
    <ext xmlns:x15="http://schemas.microsoft.com/office/spreadsheetml/2010/11/main" uri="{140A7094-0E35-4892-8432-C4D2E57EDEB5}">
      <x15:workbookPr chartTrackingRefBase="1"/>
    </ext>
    <ext xmlns:x15="http://schemas.microsoft.com/office/spreadsheetml/2010/11/main" uri="{FCE2AD5D-F65C-4FA6-A056-5C36A1767C68}">
      <x15:dataModel>
        <x15:modelTables>
          <x15:modelTable id="Page001_30876349-c593-472d-b93a-bc876c8acbde" name="Page001" connection="Consulta - Page001"/>
        </x15:modelTables>
      </x15:dataModel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29" i="27" l="1"/>
  <c r="C19" i="27"/>
  <c r="D19" i="27"/>
  <c r="E19" i="27"/>
  <c r="F19" i="27"/>
  <c r="G19" i="27"/>
  <c r="H19" i="27"/>
  <c r="I19" i="27"/>
  <c r="J19" i="27"/>
  <c r="K19" i="27"/>
  <c r="L19" i="27"/>
  <c r="M19" i="27"/>
  <c r="N19" i="27"/>
  <c r="O19" i="27"/>
  <c r="P19" i="27"/>
  <c r="Q19" i="27"/>
  <c r="R19" i="27"/>
  <c r="S19" i="27"/>
  <c r="T19" i="27"/>
  <c r="U19" i="27"/>
  <c r="V19" i="27"/>
  <c r="W19" i="27"/>
  <c r="X19" i="27"/>
  <c r="Y19" i="27"/>
  <c r="AA19" i="27"/>
  <c r="AB19" i="27"/>
  <c r="C51" i="88" l="1"/>
  <c r="D51" i="88"/>
  <c r="E51" i="88"/>
  <c r="F51" i="88"/>
  <c r="G51" i="88"/>
  <c r="H51" i="88"/>
  <c r="I51" i="88"/>
  <c r="J51" i="88"/>
  <c r="K51" i="88"/>
  <c r="L51" i="88"/>
  <c r="M51" i="88"/>
  <c r="N51" i="88"/>
  <c r="O51" i="88"/>
  <c r="R51" i="88"/>
  <c r="S51" i="88"/>
  <c r="C51" i="86"/>
  <c r="D51" i="86"/>
  <c r="E51" i="86"/>
  <c r="F51" i="86"/>
  <c r="G51" i="86"/>
  <c r="H51" i="86"/>
  <c r="I51" i="86"/>
  <c r="J51" i="86"/>
  <c r="K51" i="86"/>
  <c r="L51" i="86"/>
  <c r="M51" i="86"/>
  <c r="N51" i="86"/>
  <c r="Q51" i="86"/>
  <c r="R51" i="86"/>
  <c r="D6" i="88"/>
  <c r="E6" i="88"/>
  <c r="F6" i="88"/>
  <c r="G6" i="88"/>
  <c r="H6" i="88"/>
  <c r="I6" i="88"/>
  <c r="J6" i="88"/>
  <c r="K6" i="88"/>
  <c r="L6" i="88"/>
  <c r="M6" i="88"/>
  <c r="N6" i="88"/>
  <c r="O6" i="88"/>
  <c r="R6" i="88"/>
  <c r="S6" i="88"/>
  <c r="Z19" i="27" l="1"/>
  <c r="T8" i="86"/>
  <c r="T93" i="86"/>
  <c r="T74" i="86"/>
  <c r="U22" i="82"/>
  <c r="U10" i="82"/>
  <c r="U17" i="82" s="1"/>
  <c r="U4" i="82"/>
  <c r="U40" i="81"/>
  <c r="U44" i="81" s="1"/>
  <c r="U29" i="81"/>
  <c r="U20" i="81"/>
  <c r="U29" i="80"/>
  <c r="U37" i="80" s="1"/>
  <c r="U19" i="80"/>
  <c r="U92" i="88"/>
  <c r="U73" i="88"/>
  <c r="U8" i="88"/>
  <c r="AD22" i="35"/>
  <c r="AD10" i="35"/>
  <c r="AD17" i="35" s="1"/>
  <c r="AD26" i="35" s="1"/>
  <c r="AD31" i="35" s="1"/>
  <c r="U6" i="88" s="1"/>
  <c r="AD4" i="35"/>
  <c r="AD39" i="30"/>
  <c r="AD43" i="30" s="1"/>
  <c r="AC39" i="30"/>
  <c r="AD28" i="30"/>
  <c r="AD19" i="30"/>
  <c r="AD29" i="27"/>
  <c r="AD37" i="27" s="1"/>
  <c r="D8" i="86"/>
  <c r="E8" i="86"/>
  <c r="F8" i="86"/>
  <c r="G8" i="86"/>
  <c r="H8" i="86"/>
  <c r="I8" i="86"/>
  <c r="J8" i="86"/>
  <c r="K8" i="86"/>
  <c r="L8" i="86"/>
  <c r="M8" i="86"/>
  <c r="N8" i="86"/>
  <c r="O8" i="86"/>
  <c r="P8" i="86"/>
  <c r="Q8" i="86"/>
  <c r="R8" i="86"/>
  <c r="C8" i="86"/>
  <c r="B23" i="80"/>
  <c r="U26" i="82" l="1"/>
  <c r="U31" i="82" s="1"/>
  <c r="U35" i="82" s="1"/>
  <c r="U10" i="88"/>
  <c r="AD35" i="35"/>
  <c r="U45" i="81"/>
  <c r="U46" i="81" s="1"/>
  <c r="U39" i="80"/>
  <c r="AD44" i="30"/>
  <c r="AD45" i="30" s="1"/>
  <c r="H6" i="86"/>
  <c r="I6" i="86"/>
  <c r="J6" i="86"/>
  <c r="K6" i="86"/>
  <c r="L6" i="86"/>
  <c r="M6" i="86"/>
  <c r="N6" i="86"/>
  <c r="Q6" i="86"/>
  <c r="R6" i="86"/>
  <c r="E6" i="86"/>
  <c r="F6" i="86"/>
  <c r="G6" i="86"/>
  <c r="D6" i="86"/>
  <c r="C6" i="86"/>
  <c r="C6" i="88"/>
  <c r="C7" i="88"/>
  <c r="T29" i="80"/>
  <c r="T19" i="80"/>
  <c r="S19" i="80"/>
  <c r="S29" i="80"/>
  <c r="S37" i="80" s="1"/>
  <c r="T92" i="88"/>
  <c r="T73" i="88"/>
  <c r="U51" i="88" l="1"/>
  <c r="U55" i="88" s="1"/>
  <c r="U99" i="88" s="1"/>
  <c r="T6" i="86"/>
  <c r="T10" i="86" s="1"/>
  <c r="T51" i="86" s="1"/>
  <c r="S39" i="80"/>
  <c r="T37" i="80"/>
  <c r="T39" i="80" s="1"/>
  <c r="T55" i="86" l="1"/>
  <c r="T100" i="86" s="1"/>
  <c r="AA26" i="35"/>
  <c r="A47" i="30" l="1"/>
  <c r="C8" i="88" l="1"/>
  <c r="C10" i="88" s="1"/>
  <c r="D8" i="88"/>
  <c r="D10" i="88" s="1"/>
  <c r="E8" i="88"/>
  <c r="E10" i="88" s="1"/>
  <c r="F8" i="88"/>
  <c r="F10" i="88" s="1"/>
  <c r="G8" i="88"/>
  <c r="H8" i="88"/>
  <c r="I8" i="88"/>
  <c r="J8" i="88"/>
  <c r="K8" i="88"/>
  <c r="K10" i="88" s="1"/>
  <c r="L8" i="88"/>
  <c r="L10" i="88" s="1"/>
  <c r="M8" i="88"/>
  <c r="M10" i="88" s="1"/>
  <c r="N8" i="88"/>
  <c r="N10" i="88" s="1"/>
  <c r="O8" i="88"/>
  <c r="Q8" i="88"/>
  <c r="R8" i="88"/>
  <c r="S8" i="88"/>
  <c r="D10" i="86"/>
  <c r="L10" i="86"/>
  <c r="N10" i="86"/>
  <c r="Q10" i="86"/>
  <c r="C10" i="86"/>
  <c r="E10" i="86"/>
  <c r="F10" i="86"/>
  <c r="G10" i="86"/>
  <c r="H10" i="86"/>
  <c r="I10" i="86"/>
  <c r="M10" i="86"/>
  <c r="R10" i="86"/>
  <c r="Z4" i="35"/>
  <c r="AA4" i="35"/>
  <c r="AB4" i="35"/>
  <c r="AC4" i="35"/>
  <c r="Y4" i="35"/>
  <c r="G10" i="88"/>
  <c r="H10" i="88"/>
  <c r="I10" i="88"/>
  <c r="J10" i="88"/>
  <c r="O10" i="88"/>
  <c r="S10" i="88"/>
  <c r="C35" i="82"/>
  <c r="D35" i="82"/>
  <c r="E35" i="82"/>
  <c r="F35" i="82"/>
  <c r="G35" i="82"/>
  <c r="H35" i="82"/>
  <c r="I35" i="82"/>
  <c r="J35" i="82"/>
  <c r="M35" i="82"/>
  <c r="N35" i="82"/>
  <c r="O35" i="82"/>
  <c r="R35" i="82"/>
  <c r="S35" i="82"/>
  <c r="P8" i="88"/>
  <c r="S8" i="86"/>
  <c r="T8" i="88" l="1"/>
  <c r="AC19" i="27" l="1"/>
  <c r="S74" i="86" l="1"/>
  <c r="O74" i="86"/>
  <c r="O93" i="86"/>
  <c r="S93" i="86"/>
  <c r="P92" i="88" l="1"/>
  <c r="P73" i="88"/>
  <c r="T40" i="81" l="1"/>
  <c r="T29" i="81"/>
  <c r="AC22" i="35" l="1"/>
  <c r="Y22" i="35"/>
  <c r="Y10" i="35"/>
  <c r="T22" i="82"/>
  <c r="T10" i="82"/>
  <c r="T17" i="82" s="1"/>
  <c r="AC10" i="35"/>
  <c r="AC17" i="35" s="1"/>
  <c r="AC19" i="30"/>
  <c r="AC28" i="30"/>
  <c r="X29" i="27"/>
  <c r="X37" i="27" s="1"/>
  <c r="AC29" i="27"/>
  <c r="N74" i="86"/>
  <c r="S73" i="88"/>
  <c r="G23" i="77"/>
  <c r="AB28" i="30"/>
  <c r="O22" i="82"/>
  <c r="F5" i="77"/>
  <c r="AB22" i="35"/>
  <c r="G12" i="77"/>
  <c r="G16" i="77"/>
  <c r="F9" i="77"/>
  <c r="F7" i="77"/>
  <c r="F8" i="77"/>
  <c r="S4" i="82"/>
  <c r="G8" i="77"/>
  <c r="Q73" i="88"/>
  <c r="R73" i="88"/>
  <c r="F23" i="77"/>
  <c r="F22" i="77"/>
  <c r="F25" i="77"/>
  <c r="G15" i="77"/>
  <c r="AB29" i="27"/>
  <c r="R4" i="82"/>
  <c r="Q4" i="82"/>
  <c r="P4" i="82"/>
  <c r="T4" i="82" s="1"/>
  <c r="P74" i="86"/>
  <c r="L74" i="86"/>
  <c r="K74" i="86"/>
  <c r="J74" i="86"/>
  <c r="I74" i="86"/>
  <c r="H74" i="86"/>
  <c r="G74" i="86"/>
  <c r="F74" i="86"/>
  <c r="E74" i="86"/>
  <c r="D74" i="86"/>
  <c r="C74" i="86"/>
  <c r="AC43" i="30" l="1"/>
  <c r="AC37" i="27"/>
  <c r="AC26" i="35"/>
  <c r="AC31" i="35" s="1"/>
  <c r="T6" i="88" s="1"/>
  <c r="Y17" i="35"/>
  <c r="T26" i="82"/>
  <c r="T31" i="82" s="1"/>
  <c r="S6" i="86" s="1"/>
  <c r="AC44" i="30"/>
  <c r="AB37" i="27"/>
  <c r="X39" i="27"/>
  <c r="S40" i="81"/>
  <c r="AB39" i="30"/>
  <c r="R93" i="86"/>
  <c r="O73" i="88"/>
  <c r="O92" i="88"/>
  <c r="S92" i="88"/>
  <c r="AB10" i="35"/>
  <c r="AB17" i="35" s="1"/>
  <c r="AB26" i="35" s="1"/>
  <c r="AB31" i="35" s="1"/>
  <c r="AB19" i="30"/>
  <c r="M74" i="86"/>
  <c r="N73" i="88"/>
  <c r="N92" i="88"/>
  <c r="N55" i="88"/>
  <c r="Q29" i="81"/>
  <c r="P29" i="81"/>
  <c r="N29" i="81"/>
  <c r="M29" i="81"/>
  <c r="L29" i="81"/>
  <c r="K29" i="81"/>
  <c r="J29" i="81"/>
  <c r="I29" i="81"/>
  <c r="H29" i="81"/>
  <c r="G29" i="81"/>
  <c r="F29" i="81"/>
  <c r="E29" i="81"/>
  <c r="D29" i="81"/>
  <c r="C29" i="81"/>
  <c r="B61" i="88"/>
  <c r="B27" i="88"/>
  <c r="B61" i="86"/>
  <c r="B31" i="86"/>
  <c r="AB43" i="30" l="1"/>
  <c r="AB44" i="30"/>
  <c r="AC45" i="30"/>
  <c r="AC39" i="27"/>
  <c r="S10" i="86"/>
  <c r="S51" i="86" s="1"/>
  <c r="T35" i="82"/>
  <c r="AB35" i="35"/>
  <c r="T10" i="88"/>
  <c r="T51" i="88" s="1"/>
  <c r="AC35" i="35"/>
  <c r="Y26" i="35"/>
  <c r="AB39" i="27"/>
  <c r="N99" i="88"/>
  <c r="Y28" i="30"/>
  <c r="X28" i="30"/>
  <c r="W28" i="30"/>
  <c r="V28" i="30"/>
  <c r="U28" i="30"/>
  <c r="T28" i="30"/>
  <c r="S28" i="30"/>
  <c r="R28" i="30"/>
  <c r="Q28" i="30"/>
  <c r="P28" i="30"/>
  <c r="O28" i="30"/>
  <c r="N28" i="30"/>
  <c r="M28" i="30"/>
  <c r="L28" i="30"/>
  <c r="K28" i="30"/>
  <c r="J28" i="30"/>
  <c r="I28" i="30"/>
  <c r="H28" i="30"/>
  <c r="G28" i="30"/>
  <c r="F28" i="30"/>
  <c r="E28" i="30"/>
  <c r="D28" i="30"/>
  <c r="C28" i="30"/>
  <c r="AB45" i="30" l="1"/>
  <c r="Y31" i="35"/>
  <c r="P6" i="88" s="1"/>
  <c r="M22" i="82"/>
  <c r="Z28" i="30"/>
  <c r="Q22" i="82"/>
  <c r="Q20" i="81"/>
  <c r="Q19" i="80"/>
  <c r="Q29" i="80"/>
  <c r="Q37" i="80" s="1"/>
  <c r="Q92" i="88"/>
  <c r="P93" i="86"/>
  <c r="M10" i="82"/>
  <c r="M17" i="82" s="1"/>
  <c r="Q10" i="82"/>
  <c r="Q17" i="82" s="1"/>
  <c r="Z22" i="35"/>
  <c r="Z10" i="35"/>
  <c r="Z17" i="35" s="1"/>
  <c r="Z26" i="35" s="1"/>
  <c r="Q40" i="81"/>
  <c r="Q44" i="81" s="1"/>
  <c r="Z39" i="30"/>
  <c r="Z43" i="30" s="1"/>
  <c r="Z19" i="30"/>
  <c r="Z29" i="27"/>
  <c r="Z37" i="27" s="1"/>
  <c r="Y35" i="35" l="1"/>
  <c r="P10" i="88"/>
  <c r="P51" i="88" s="1"/>
  <c r="M26" i="82"/>
  <c r="M31" i="82" s="1"/>
  <c r="Z39" i="27"/>
  <c r="Q26" i="82"/>
  <c r="Q31" i="82" s="1"/>
  <c r="Q45" i="81"/>
  <c r="Q46" i="81" s="1"/>
  <c r="Q39" i="80"/>
  <c r="Z31" i="35"/>
  <c r="Z44" i="30"/>
  <c r="Z45" i="30" s="1"/>
  <c r="Z35" i="35" l="1"/>
  <c r="Q6" i="88"/>
  <c r="Q10" i="88" s="1"/>
  <c r="Q35" i="82"/>
  <c r="P6" i="86"/>
  <c r="P55" i="88"/>
  <c r="P99" i="88" s="1"/>
  <c r="N22" i="35"/>
  <c r="C24" i="77"/>
  <c r="C26" i="77" s="1"/>
  <c r="D24" i="77"/>
  <c r="D26" i="77" s="1"/>
  <c r="F24" i="77"/>
  <c r="F26" i="77" s="1"/>
  <c r="E24" i="77"/>
  <c r="E26" i="77" s="1"/>
  <c r="Q51" i="88" l="1"/>
  <c r="Q55" i="88" s="1"/>
  <c r="Q99" i="88" s="1"/>
  <c r="P10" i="86"/>
  <c r="P51" i="86" s="1"/>
  <c r="P55" i="86" s="1"/>
  <c r="P100" i="86" s="1"/>
  <c r="N10" i="35"/>
  <c r="N17" i="35" s="1"/>
  <c r="N26" i="35" s="1"/>
  <c r="N31" i="35" s="1"/>
  <c r="N35" i="35" s="1"/>
  <c r="F22" i="82"/>
  <c r="J22" i="82"/>
  <c r="J10" i="82"/>
  <c r="I10" i="82"/>
  <c r="E22" i="82"/>
  <c r="W10" i="35"/>
  <c r="W17" i="35" s="1"/>
  <c r="S22" i="35"/>
  <c r="W22" i="35"/>
  <c r="F10" i="82" l="1"/>
  <c r="F17" i="82" s="1"/>
  <c r="F26" i="82" s="1"/>
  <c r="F31" i="82" s="1"/>
  <c r="J17" i="82"/>
  <c r="I17" i="82"/>
  <c r="I22" i="82"/>
  <c r="E10" i="82"/>
  <c r="E17" i="82" s="1"/>
  <c r="E26" i="82" s="1"/>
  <c r="E31" i="82" s="1"/>
  <c r="W26" i="35"/>
  <c r="W31" i="35" s="1"/>
  <c r="W35" i="35" s="1"/>
  <c r="S10" i="35"/>
  <c r="S17" i="35" s="1"/>
  <c r="S26" i="35" s="1"/>
  <c r="S31" i="35" s="1"/>
  <c r="S35" i="35" s="1"/>
  <c r="V22" i="35"/>
  <c r="V10" i="35"/>
  <c r="V17" i="35" s="1"/>
  <c r="R22" i="35"/>
  <c r="K22" i="35"/>
  <c r="K10" i="35"/>
  <c r="G10" i="35"/>
  <c r="G22" i="35"/>
  <c r="F22" i="35"/>
  <c r="F10" i="35"/>
  <c r="M95" i="86"/>
  <c r="C15" i="77"/>
  <c r="D15" i="77"/>
  <c r="F15" i="77"/>
  <c r="E15" i="77"/>
  <c r="C16" i="77"/>
  <c r="D16" i="77"/>
  <c r="E16" i="77"/>
  <c r="F16" i="77"/>
  <c r="C10" i="77"/>
  <c r="D10" i="77"/>
  <c r="E10" i="77"/>
  <c r="V26" i="35" l="1"/>
  <c r="V31" i="35" s="1"/>
  <c r="V35" i="35" s="1"/>
  <c r="J26" i="82"/>
  <c r="J31" i="82" s="1"/>
  <c r="I26" i="82"/>
  <c r="I31" i="82" s="1"/>
  <c r="R10" i="35"/>
  <c r="R17" i="35" s="1"/>
  <c r="R26" i="35" s="1"/>
  <c r="R31" i="35" s="1"/>
  <c r="R35" i="35" s="1"/>
  <c r="K17" i="35"/>
  <c r="K26" i="35" s="1"/>
  <c r="K31" i="35" s="1"/>
  <c r="K35" i="35" s="1"/>
  <c r="G17" i="35"/>
  <c r="G26" i="35" s="1"/>
  <c r="G31" i="35" s="1"/>
  <c r="G35" i="35" s="1"/>
  <c r="J10" i="35"/>
  <c r="J17" i="35" s="1"/>
  <c r="J22" i="35"/>
  <c r="F17" i="35"/>
  <c r="F26" i="35" s="1"/>
  <c r="F31" i="35" s="1"/>
  <c r="F35" i="35" s="1"/>
  <c r="F12" i="77"/>
  <c r="E12" i="77"/>
  <c r="D12" i="77"/>
  <c r="C12" i="77"/>
  <c r="J26" i="35" l="1"/>
  <c r="J31" i="35" s="1"/>
  <c r="J35" i="35" s="1"/>
  <c r="M92" i="88"/>
  <c r="C92" i="88"/>
  <c r="G92" i="88"/>
  <c r="F92" i="88"/>
  <c r="D92" i="88"/>
  <c r="E92" i="88"/>
  <c r="D73" i="88"/>
  <c r="D55" i="88"/>
  <c r="H92" i="88"/>
  <c r="E55" i="88"/>
  <c r="J92" i="88"/>
  <c r="I92" i="88"/>
  <c r="H73" i="88"/>
  <c r="K92" i="88"/>
  <c r="L92" i="88"/>
  <c r="M55" i="88"/>
  <c r="F73" i="88"/>
  <c r="L55" i="88"/>
  <c r="L73" i="88"/>
  <c r="M73" i="88"/>
  <c r="F55" i="88"/>
  <c r="I73" i="88"/>
  <c r="E73" i="88"/>
  <c r="G73" i="88"/>
  <c r="C73" i="88"/>
  <c r="K73" i="88"/>
  <c r="I93" i="86"/>
  <c r="J73" i="88"/>
  <c r="H55" i="88"/>
  <c r="I55" i="88"/>
  <c r="G55" i="88"/>
  <c r="J55" i="88"/>
  <c r="C55" i="88"/>
  <c r="I55" i="86"/>
  <c r="H99" i="88" l="1"/>
  <c r="D99" i="88"/>
  <c r="E99" i="88"/>
  <c r="M99" i="88"/>
  <c r="L99" i="88"/>
  <c r="F99" i="88"/>
  <c r="G99" i="88"/>
  <c r="C99" i="88"/>
  <c r="J99" i="88"/>
  <c r="I99" i="88"/>
  <c r="K55" i="88"/>
  <c r="K99" i="88" s="1"/>
  <c r="I100" i="86"/>
  <c r="F93" i="86"/>
  <c r="M93" i="86" l="1"/>
  <c r="G93" i="86"/>
  <c r="N93" i="86"/>
  <c r="L93" i="86"/>
  <c r="J93" i="86"/>
  <c r="X22" i="35"/>
  <c r="K93" i="86"/>
  <c r="C93" i="86"/>
  <c r="H93" i="86"/>
  <c r="D93" i="86"/>
  <c r="E93" i="86"/>
  <c r="O29" i="80"/>
  <c r="O37" i="80" s="1"/>
  <c r="X39" i="30"/>
  <c r="X43" i="30" s="1"/>
  <c r="O19" i="80"/>
  <c r="C55" i="86"/>
  <c r="G55" i="86"/>
  <c r="E55" i="86"/>
  <c r="M55" i="86"/>
  <c r="L55" i="86"/>
  <c r="H55" i="86"/>
  <c r="F55" i="86"/>
  <c r="D55" i="86"/>
  <c r="O40" i="81"/>
  <c r="O44" i="81" s="1"/>
  <c r="O20" i="81"/>
  <c r="X10" i="35"/>
  <c r="X17" i="35" s="1"/>
  <c r="X19" i="30"/>
  <c r="M100" i="86" l="1"/>
  <c r="C100" i="86"/>
  <c r="F100" i="86"/>
  <c r="D100" i="86"/>
  <c r="X26" i="35"/>
  <c r="X31" i="35" s="1"/>
  <c r="E100" i="86"/>
  <c r="G100" i="86"/>
  <c r="L100" i="86"/>
  <c r="H100" i="86"/>
  <c r="O39" i="80"/>
  <c r="X44" i="30"/>
  <c r="X45" i="30" s="1"/>
  <c r="O55" i="88" l="1"/>
  <c r="O99" i="88" s="1"/>
  <c r="X35" i="35"/>
  <c r="N22" i="82"/>
  <c r="C22" i="82"/>
  <c r="H10" i="82"/>
  <c r="H17" i="82" s="1"/>
  <c r="G10" i="82"/>
  <c r="G17" i="82" s="1"/>
  <c r="H22" i="82"/>
  <c r="L22" i="82"/>
  <c r="C10" i="82"/>
  <c r="C17" i="82" s="1"/>
  <c r="D10" i="82"/>
  <c r="D17" i="82" s="1"/>
  <c r="K29" i="27"/>
  <c r="K37" i="27" s="1"/>
  <c r="K40" i="81"/>
  <c r="K44" i="81" s="1"/>
  <c r="K22" i="82"/>
  <c r="L10" i="82"/>
  <c r="L17" i="82" s="1"/>
  <c r="E39" i="30"/>
  <c r="K10" i="82"/>
  <c r="K17" i="82" s="1"/>
  <c r="D22" i="82"/>
  <c r="M40" i="81"/>
  <c r="C40" i="81"/>
  <c r="E40" i="81"/>
  <c r="I40" i="81"/>
  <c r="G40" i="81"/>
  <c r="F40" i="81"/>
  <c r="L40" i="81"/>
  <c r="J40" i="81"/>
  <c r="N40" i="81"/>
  <c r="H40" i="81"/>
  <c r="H20" i="81"/>
  <c r="I20" i="81"/>
  <c r="F20" i="81"/>
  <c r="G20" i="81"/>
  <c r="L20" i="81"/>
  <c r="L29" i="80"/>
  <c r="L37" i="80" s="1"/>
  <c r="F29" i="80"/>
  <c r="F37" i="80" s="1"/>
  <c r="H29" i="80"/>
  <c r="H37" i="80" s="1"/>
  <c r="J29" i="80"/>
  <c r="J37" i="80" s="1"/>
  <c r="K29" i="80"/>
  <c r="K37" i="80" s="1"/>
  <c r="C29" i="80"/>
  <c r="C37" i="80" s="1"/>
  <c r="M29" i="80"/>
  <c r="M37" i="80" s="1"/>
  <c r="G29" i="80"/>
  <c r="G37" i="80" s="1"/>
  <c r="E19" i="80"/>
  <c r="N29" i="80"/>
  <c r="N37" i="80" s="1"/>
  <c r="E29" i="80"/>
  <c r="E37" i="80" s="1"/>
  <c r="I29" i="80"/>
  <c r="I37" i="80" s="1"/>
  <c r="N10" i="82"/>
  <c r="N17" i="82" s="1"/>
  <c r="G22" i="82"/>
  <c r="M20" i="81"/>
  <c r="N20" i="81"/>
  <c r="C20" i="81"/>
  <c r="E20" i="81"/>
  <c r="J20" i="81"/>
  <c r="K20" i="81"/>
  <c r="N19" i="80"/>
  <c r="G19" i="80"/>
  <c r="H19" i="80"/>
  <c r="I19" i="80"/>
  <c r="K19" i="80"/>
  <c r="L19" i="80"/>
  <c r="M19" i="80"/>
  <c r="F19" i="80"/>
  <c r="J19" i="80"/>
  <c r="C19" i="80"/>
  <c r="G29" i="27"/>
  <c r="G37" i="27" s="1"/>
  <c r="E29" i="27"/>
  <c r="E37" i="27" s="1"/>
  <c r="F29" i="27"/>
  <c r="F37" i="27" s="1"/>
  <c r="E19" i="30"/>
  <c r="N26" i="82" l="1"/>
  <c r="N31" i="82" s="1"/>
  <c r="H26" i="82"/>
  <c r="H31" i="82" s="1"/>
  <c r="L26" i="82"/>
  <c r="L31" i="82" s="1"/>
  <c r="K26" i="82"/>
  <c r="K31" i="82" s="1"/>
  <c r="C26" i="82"/>
  <c r="C31" i="82" s="1"/>
  <c r="D26" i="82"/>
  <c r="D31" i="82" s="1"/>
  <c r="G26" i="82"/>
  <c r="G31" i="82" s="1"/>
  <c r="I44" i="81"/>
  <c r="K45" i="81"/>
  <c r="K46" i="81" s="1"/>
  <c r="G44" i="81"/>
  <c r="C44" i="81"/>
  <c r="M44" i="81"/>
  <c r="E44" i="81"/>
  <c r="L44" i="81"/>
  <c r="J44" i="81"/>
  <c r="F44" i="81"/>
  <c r="H44" i="81"/>
  <c r="N44" i="81"/>
  <c r="I45" i="81"/>
  <c r="F45" i="81"/>
  <c r="E45" i="81"/>
  <c r="J45" i="81"/>
  <c r="H45" i="81"/>
  <c r="G45" i="81"/>
  <c r="L45" i="81"/>
  <c r="M45" i="81"/>
  <c r="C45" i="81"/>
  <c r="E39" i="80"/>
  <c r="C39" i="80"/>
  <c r="L39" i="80"/>
  <c r="K39" i="80"/>
  <c r="J39" i="80"/>
  <c r="N45" i="81"/>
  <c r="M39" i="80"/>
  <c r="G39" i="80"/>
  <c r="H39" i="80"/>
  <c r="F39" i="80"/>
  <c r="N39" i="80"/>
  <c r="I39" i="80"/>
  <c r="E39" i="27"/>
  <c r="K39" i="27"/>
  <c r="G39" i="27"/>
  <c r="F39" i="27"/>
  <c r="L35" i="82" l="1"/>
  <c r="K35" i="82"/>
  <c r="L46" i="81"/>
  <c r="E46" i="81"/>
  <c r="I46" i="81"/>
  <c r="C46" i="81"/>
  <c r="H46" i="81"/>
  <c r="M46" i="81"/>
  <c r="G46" i="81"/>
  <c r="J46" i="81"/>
  <c r="F46" i="81"/>
  <c r="N46" i="81"/>
  <c r="H3" i="78"/>
  <c r="E11" i="77"/>
  <c r="D11" i="77"/>
  <c r="C11" i="77"/>
  <c r="K10" i="86" l="1"/>
  <c r="K55" i="86"/>
  <c r="K100" i="86" s="1"/>
  <c r="J10" i="86"/>
  <c r="I3" i="78"/>
  <c r="J3" i="78" s="1"/>
  <c r="K3" i="78" s="1"/>
  <c r="D19" i="80"/>
  <c r="D20" i="81"/>
  <c r="D29" i="80"/>
  <c r="D37" i="80" s="1"/>
  <c r="D40" i="81"/>
  <c r="D44" i="81" s="1"/>
  <c r="C13" i="77"/>
  <c r="E13" i="77"/>
  <c r="E14" i="77" s="1"/>
  <c r="D13" i="77"/>
  <c r="D14" i="77" s="1"/>
  <c r="J55" i="86" l="1"/>
  <c r="J100" i="86" s="1"/>
  <c r="C14" i="77"/>
  <c r="C17" i="77"/>
  <c r="D45" i="81"/>
  <c r="D46" i="81" s="1"/>
  <c r="D39" i="80"/>
  <c r="D17" i="77"/>
  <c r="D28" i="77" s="1"/>
  <c r="E17" i="77"/>
  <c r="C18" i="77" l="1"/>
  <c r="C28" i="77"/>
  <c r="E18" i="77"/>
  <c r="E28" i="77"/>
  <c r="D18" i="77"/>
  <c r="C10" i="35"/>
  <c r="C17" i="35" s="1"/>
  <c r="C22" i="35"/>
  <c r="D10" i="35"/>
  <c r="D17" i="35" s="1"/>
  <c r="D22" i="35"/>
  <c r="C26" i="35" l="1"/>
  <c r="C31" i="35" s="1"/>
  <c r="C35" i="35" s="1"/>
  <c r="D26" i="35"/>
  <c r="D31" i="35" s="1"/>
  <c r="D35" i="35" s="1"/>
  <c r="J29" i="27" l="1"/>
  <c r="J37" i="27" s="1"/>
  <c r="V29" i="27"/>
  <c r="V37" i="27" s="1"/>
  <c r="F39" i="30"/>
  <c r="U29" i="27"/>
  <c r="U37" i="27" s="1"/>
  <c r="Q10" i="35"/>
  <c r="Q17" i="35" s="1"/>
  <c r="L10" i="35"/>
  <c r="L17" i="35" s="1"/>
  <c r="E22" i="35"/>
  <c r="G39" i="30"/>
  <c r="P10" i="35"/>
  <c r="P17" i="35" s="1"/>
  <c r="H10" i="35"/>
  <c r="H17" i="35" s="1"/>
  <c r="I29" i="27"/>
  <c r="I37" i="27" s="1"/>
  <c r="R29" i="27"/>
  <c r="R37" i="27" s="1"/>
  <c r="S29" i="27"/>
  <c r="S37" i="27" s="1"/>
  <c r="I10" i="35"/>
  <c r="I17" i="35" s="1"/>
  <c r="H29" i="27"/>
  <c r="H37" i="27" s="1"/>
  <c r="T29" i="27"/>
  <c r="T37" i="27" s="1"/>
  <c r="U10" i="35"/>
  <c r="U17" i="35" s="1"/>
  <c r="L29" i="27"/>
  <c r="L37" i="27" s="1"/>
  <c r="M29" i="27"/>
  <c r="M37" i="27" s="1"/>
  <c r="M10" i="35"/>
  <c r="M17" i="35" s="1"/>
  <c r="N29" i="27"/>
  <c r="N37" i="27" s="1"/>
  <c r="O29" i="27"/>
  <c r="O37" i="27" s="1"/>
  <c r="P29" i="27"/>
  <c r="P37" i="27" s="1"/>
  <c r="Q29" i="27"/>
  <c r="Q37" i="27" s="1"/>
  <c r="G19" i="30"/>
  <c r="E10" i="35"/>
  <c r="E17" i="35" s="1"/>
  <c r="M22" i="35"/>
  <c r="L22" i="35"/>
  <c r="U22" i="35"/>
  <c r="O10" i="35"/>
  <c r="O17" i="35" s="1"/>
  <c r="I22" i="35"/>
  <c r="H22" i="35"/>
  <c r="O22" i="35"/>
  <c r="P22" i="35"/>
  <c r="Q22" i="35"/>
  <c r="F19" i="30"/>
  <c r="W19" i="30"/>
  <c r="L26" i="35" l="1"/>
  <c r="L31" i="35" s="1"/>
  <c r="L35" i="35" s="1"/>
  <c r="G43" i="30"/>
  <c r="F43" i="30"/>
  <c r="E43" i="30"/>
  <c r="E26" i="35"/>
  <c r="E31" i="35" s="1"/>
  <c r="E35" i="35" s="1"/>
  <c r="Q26" i="35"/>
  <c r="Q31" i="35" s="1"/>
  <c r="Q35" i="35" s="1"/>
  <c r="H26" i="35"/>
  <c r="H31" i="35" s="1"/>
  <c r="H35" i="35" s="1"/>
  <c r="O26" i="35"/>
  <c r="O31" i="35" s="1"/>
  <c r="O35" i="35" s="1"/>
  <c r="M26" i="35"/>
  <c r="M31" i="35" s="1"/>
  <c r="M35" i="35" s="1"/>
  <c r="U26" i="35"/>
  <c r="U31" i="35" s="1"/>
  <c r="U35" i="35" s="1"/>
  <c r="I26" i="35"/>
  <c r="I31" i="35" s="1"/>
  <c r="I35" i="35" s="1"/>
  <c r="P26" i="35"/>
  <c r="P31" i="35" s="1"/>
  <c r="P35" i="35" s="1"/>
  <c r="G44" i="30"/>
  <c r="F44" i="30"/>
  <c r="E44" i="30"/>
  <c r="G45" i="30" l="1"/>
  <c r="F45" i="30"/>
  <c r="E45" i="30"/>
  <c r="Q39" i="27" l="1"/>
  <c r="V39" i="27"/>
  <c r="O39" i="27"/>
  <c r="I39" i="27"/>
  <c r="H39" i="27"/>
  <c r="J39" i="27"/>
  <c r="U39" i="27"/>
  <c r="T39" i="27"/>
  <c r="S39" i="27"/>
  <c r="R39" i="27"/>
  <c r="N39" i="27"/>
  <c r="M39" i="27"/>
  <c r="L39" i="27"/>
  <c r="P39" i="27"/>
  <c r="T10" i="35"/>
  <c r="T17" i="35" s="1"/>
  <c r="T22" i="35"/>
  <c r="V19" i="30"/>
  <c r="U19" i="30"/>
  <c r="T19" i="30"/>
  <c r="S19" i="30"/>
  <c r="R19" i="30"/>
  <c r="Q19" i="30"/>
  <c r="P19" i="30"/>
  <c r="O19" i="30"/>
  <c r="N19" i="30"/>
  <c r="M19" i="30"/>
  <c r="L19" i="30"/>
  <c r="K19" i="30"/>
  <c r="J19" i="30"/>
  <c r="I19" i="30"/>
  <c r="H19" i="30"/>
  <c r="D19" i="30"/>
  <c r="C19" i="30"/>
  <c r="V39" i="30"/>
  <c r="U39" i="30"/>
  <c r="T39" i="30"/>
  <c r="S39" i="30"/>
  <c r="R39" i="30"/>
  <c r="Q39" i="30"/>
  <c r="P39" i="30"/>
  <c r="O39" i="30"/>
  <c r="N39" i="30"/>
  <c r="M39" i="30"/>
  <c r="L39" i="30"/>
  <c r="K39" i="30"/>
  <c r="J39" i="30"/>
  <c r="I39" i="30"/>
  <c r="H39" i="30"/>
  <c r="D39" i="30"/>
  <c r="D43" i="30" s="1"/>
  <c r="C39" i="30"/>
  <c r="C43" i="30" s="1"/>
  <c r="W39" i="30"/>
  <c r="W29" i="27"/>
  <c r="W37" i="27" s="1"/>
  <c r="M43" i="30" l="1"/>
  <c r="O43" i="30"/>
  <c r="W43" i="30"/>
  <c r="N43" i="30"/>
  <c r="I43" i="30"/>
  <c r="J43" i="30"/>
  <c r="H43" i="30"/>
  <c r="K43" i="30"/>
  <c r="L43" i="30"/>
  <c r="P43" i="30"/>
  <c r="Q43" i="30"/>
  <c r="R43" i="30"/>
  <c r="S43" i="30"/>
  <c r="T43" i="30"/>
  <c r="U43" i="30"/>
  <c r="V43" i="30"/>
  <c r="O44" i="30"/>
  <c r="Q44" i="30"/>
  <c r="W44" i="30"/>
  <c r="U44" i="30"/>
  <c r="D44" i="30"/>
  <c r="D45" i="30" s="1"/>
  <c r="S44" i="30"/>
  <c r="N44" i="30"/>
  <c r="I44" i="30"/>
  <c r="P44" i="30"/>
  <c r="C44" i="30"/>
  <c r="C45" i="30" s="1"/>
  <c r="R44" i="30"/>
  <c r="L44" i="30"/>
  <c r="J44" i="30"/>
  <c r="V44" i="30"/>
  <c r="K44" i="30"/>
  <c r="M44" i="30"/>
  <c r="H44" i="30"/>
  <c r="T44" i="30"/>
  <c r="C37" i="27"/>
  <c r="W39" i="27"/>
  <c r="T26" i="35"/>
  <c r="T31" i="35" s="1"/>
  <c r="T35" i="35" s="1"/>
  <c r="D29" i="27"/>
  <c r="D37" i="27" s="1"/>
  <c r="H45" i="30" l="1"/>
  <c r="M45" i="30"/>
  <c r="S45" i="30"/>
  <c r="L45" i="30"/>
  <c r="U45" i="30"/>
  <c r="K45" i="30"/>
  <c r="Q45" i="30"/>
  <c r="O45" i="30"/>
  <c r="I45" i="30"/>
  <c r="V45" i="30"/>
  <c r="R45" i="30"/>
  <c r="N45" i="30"/>
  <c r="J45" i="30"/>
  <c r="W45" i="30"/>
  <c r="P45" i="30"/>
  <c r="T45" i="30"/>
  <c r="C39" i="27"/>
  <c r="D39" i="27"/>
  <c r="N55" i="86" l="1"/>
  <c r="N100" i="86" s="1"/>
  <c r="Y29" i="27" l="1"/>
  <c r="Y19" i="30" l="1"/>
  <c r="Y37" i="27"/>
  <c r="Y39" i="27" l="1"/>
  <c r="Y44" i="30"/>
  <c r="P22" i="82"/>
  <c r="P10" i="82" l="1"/>
  <c r="P29" i="80"/>
  <c r="P19" i="80"/>
  <c r="P20" i="81"/>
  <c r="P17" i="82" l="1"/>
  <c r="P26" i="82" s="1"/>
  <c r="P31" i="82" s="1"/>
  <c r="O6" i="86" s="1"/>
  <c r="P45" i="81"/>
  <c r="P40" i="81"/>
  <c r="P44" i="81" s="1"/>
  <c r="P37" i="80"/>
  <c r="O10" i="86" l="1"/>
  <c r="O51" i="86" s="1"/>
  <c r="P35" i="82"/>
  <c r="P39" i="80"/>
  <c r="P46" i="81"/>
  <c r="O55" i="86" l="1"/>
  <c r="O100" i="86" s="1"/>
  <c r="Y39" i="30"/>
  <c r="Y43" i="30" l="1"/>
  <c r="Y45" i="30" l="1"/>
  <c r="AA22" i="35" l="1"/>
  <c r="AA28" i="30"/>
  <c r="AA10" i="35" l="1"/>
  <c r="AA17" i="35" s="1"/>
  <c r="AA31" i="35" s="1"/>
  <c r="AA29" i="27"/>
  <c r="AA37" i="27" s="1"/>
  <c r="AA19" i="30"/>
  <c r="AA44" i="30" s="1"/>
  <c r="AA35" i="35" l="1"/>
  <c r="AA39" i="27"/>
  <c r="R10" i="88" l="1"/>
  <c r="R92" i="88"/>
  <c r="Q74" i="86" l="1"/>
  <c r="R29" i="81"/>
  <c r="R19" i="80" l="1"/>
  <c r="R29" i="80"/>
  <c r="R22" i="82" l="1"/>
  <c r="R20" i="81"/>
  <c r="R45" i="81" s="1"/>
  <c r="R10" i="82" l="1"/>
  <c r="R40" i="81"/>
  <c r="R44" i="81" s="1"/>
  <c r="R46" i="81" s="1"/>
  <c r="AA39" i="30"/>
  <c r="AA43" i="30" s="1"/>
  <c r="AA45" i="30" s="1"/>
  <c r="R17" i="82"/>
  <c r="R26" i="82" l="1"/>
  <c r="R31" i="82" s="1"/>
  <c r="R37" i="80" l="1"/>
  <c r="R39" i="80" s="1"/>
  <c r="Q93" i="86"/>
  <c r="Q55" i="86" l="1"/>
  <c r="Q100" i="86" s="1"/>
  <c r="R55" i="88" l="1"/>
  <c r="R99" i="88" l="1"/>
  <c r="O29" i="81" l="1"/>
  <c r="O45" i="81" s="1"/>
  <c r="O46" i="81" s="1"/>
  <c r="O10" i="82" l="1"/>
  <c r="O17" i="82" s="1"/>
  <c r="F6" i="77" s="1"/>
  <c r="F10" i="77" s="1"/>
  <c r="F11" i="77" l="1"/>
  <c r="F13" i="77"/>
  <c r="O26" i="82"/>
  <c r="O31" i="82" s="1"/>
  <c r="F14" i="77" l="1"/>
  <c r="F17" i="77"/>
  <c r="F18" i="77" l="1"/>
  <c r="F28" i="77"/>
  <c r="G7" i="77" l="1"/>
  <c r="S22" i="82" l="1"/>
  <c r="G25" i="77" l="1"/>
  <c r="R74" i="86"/>
  <c r="G22" i="77"/>
  <c r="G24" i="77" s="1"/>
  <c r="S29" i="81"/>
  <c r="G26" i="77" l="1"/>
  <c r="S55" i="88"/>
  <c r="S99" i="88" s="1"/>
  <c r="S20" i="81"/>
  <c r="G5" i="77" l="1"/>
  <c r="S10" i="82"/>
  <c r="S17" i="82" s="1"/>
  <c r="S46" i="81"/>
  <c r="G9" i="77"/>
  <c r="G6" i="77" l="1"/>
  <c r="G10" i="77" s="1"/>
  <c r="G13" i="77" s="1"/>
  <c r="S26" i="82"/>
  <c r="S31" i="82" s="1"/>
  <c r="G17" i="77" l="1"/>
  <c r="R55" i="86"/>
  <c r="R100" i="86" s="1"/>
  <c r="G11" i="77"/>
  <c r="G14" i="77" l="1"/>
  <c r="G18" i="77" l="1"/>
  <c r="G28" i="77"/>
  <c r="T20" i="81" l="1"/>
  <c r="T46" i="81" l="1"/>
  <c r="S55" i="86"/>
  <c r="S100" i="86" s="1"/>
  <c r="T55" i="88" l="1"/>
  <c r="T99" i="88" s="1"/>
  <c r="AD19" i="27" l="1"/>
  <c r="AD39" i="27" s="1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00000000-0015-0000-FFFF-FFFF00000000}" keepAlive="1" name="Consulta - Mapeamento_de_Contas_-_Controladora" description="Conexão com a consulta 'Mapeamento_de_Contas_-_Controladora' na pasta de trabalho." type="5" refreshedVersion="0" background="1" saveData="1">
    <dbPr connection="Provider=Microsoft.Mashup.OleDb.1;Data Source=$Workbook$;Location=Mapeamento_de_Contas_-_Controladora;Extended Properties=&quot;&quot;" command="SELECT * FROM [Mapeamento_de_Contas_-_Controladora]"/>
  </connection>
  <connection id="2" xr16:uid="{00000000-0015-0000-FFFF-FFFF01000000}" name="Consulta - Page001" description="Conexão com a consulta 'Page001' na pasta de trabalho." type="100" refreshedVersion="8" minRefreshableVersion="5">
    <extLst>
      <ext xmlns:x15="http://schemas.microsoft.com/office/spreadsheetml/2010/11/main" uri="{DE250136-89BD-433C-8126-D09CA5730AF9}">
        <x15:connection id="c94034c9-65fb-41f4-8dc5-22f28f18942a"/>
      </ext>
    </extLst>
  </connection>
  <connection id="3" xr16:uid="{00000000-0015-0000-FFFF-FFFF02000000}" keepAlive="1" name="Consulta - Page001 (10)" description="Conexão com a consulta 'Page001 (10)' na pasta de trabalho." type="5" refreshedVersion="0" background="1" saveData="1">
    <dbPr connection="Provider=Microsoft.Mashup.OleDb.1;Data Source=$Workbook$;Location=&quot;Page001 (10)&quot;;Extended Properties=&quot;&quot;" command="SELECT * FROM [Page001 (10)]"/>
  </connection>
  <connection id="4" xr16:uid="{00000000-0015-0000-FFFF-FFFF03000000}" keepAlive="1" name="Consulta - Page001 (11)" description="Conexão com a consulta 'Page001 (11)' na pasta de trabalho." type="5" refreshedVersion="0" background="1" saveData="1">
    <dbPr connection="Provider=Microsoft.Mashup.OleDb.1;Data Source=$Workbook$;Location=&quot;Page001 (11)&quot;;Extended Properties=&quot;&quot;" command="SELECT * FROM [Page001 (11)]"/>
  </connection>
  <connection id="5" xr16:uid="{00000000-0015-0000-FFFF-FFFF04000000}" keepAlive="1" name="Consulta - Page001 (12)" description="Conexão com a consulta 'Page001 (12)' na pasta de trabalho." type="5" refreshedVersion="0" background="1" saveData="1">
    <dbPr connection="Provider=Microsoft.Mashup.OleDb.1;Data Source=$Workbook$;Location=&quot;Page001 (12)&quot;;Extended Properties=&quot;&quot;" command="SELECT * FROM [Page001 (12)]"/>
  </connection>
  <connection id="6" xr16:uid="{00000000-0015-0000-FFFF-FFFF05000000}" keepAlive="1" name="Consulta - Page001 (13)" description="Conexão com a consulta 'Page001 (13)' na pasta de trabalho." type="5" refreshedVersion="8" background="1" saveData="1">
    <dbPr connection="Provider=Microsoft.Mashup.OleDb.1;Data Source=$Workbook$;Location=&quot;Page001 (13)&quot;;Extended Properties=&quot;&quot;" command="SELECT * FROM [Page001 (13)]"/>
  </connection>
  <connection id="7" xr16:uid="{00000000-0015-0000-FFFF-FFFF06000000}" keepAlive="1" name="Consulta - Page001 (14)" description="Conexão com a consulta 'Page001 (14)' na pasta de trabalho." type="5" refreshedVersion="0" background="1" saveData="1">
    <dbPr connection="Provider=Microsoft.Mashup.OleDb.1;Data Source=$Workbook$;Location=&quot;Page001 (14)&quot;;Extended Properties=&quot;&quot;" command="SELECT * FROM [Page001 (14)]"/>
  </connection>
  <connection id="8" xr16:uid="{00000000-0015-0000-FFFF-FFFF07000000}" keepAlive="1" name="Consulta - Page001 (15)" description="Conexão com a consulta 'Page001 (15)' na pasta de trabalho." type="5" refreshedVersion="0" background="1" saveData="1">
    <dbPr connection="Provider=Microsoft.Mashup.OleDb.1;Data Source=$Workbook$;Location=&quot;Page001 (15)&quot;;Extended Properties=&quot;&quot;" command="SELECT * FROM [Page001 (15)]"/>
  </connection>
  <connection id="9" xr16:uid="{00000000-0015-0000-FFFF-FFFF08000000}" keepAlive="1" name="Consulta - Page001 (16)" description="Conexão com a consulta 'Page001 (16)' na pasta de trabalho." type="5" refreshedVersion="0" background="1" saveData="1">
    <dbPr connection="Provider=Microsoft.Mashup.OleDb.1;Data Source=$Workbook$;Location=&quot;Page001 (16)&quot;;Extended Properties=&quot;&quot;" command="SELECT * FROM [Page001 (16)]"/>
  </connection>
  <connection id="10" xr16:uid="{00000000-0015-0000-FFFF-FFFF09000000}" keepAlive="1" name="Consulta - Page001 (17)" description="Conexão com a consulta 'Page001 (17)' na pasta de trabalho." type="5" refreshedVersion="0" background="1" saveData="1">
    <dbPr connection="Provider=Microsoft.Mashup.OleDb.1;Data Source=$Workbook$;Location=&quot;Page001 (17)&quot;;Extended Properties=&quot;&quot;" command="SELECT * FROM [Page001 (17)]"/>
  </connection>
  <connection id="11" xr16:uid="{00000000-0015-0000-FFFF-FFFF0A000000}" keepAlive="1" name="Consulta - Page001 (18)" description="Conexão com a consulta 'Page001 (18)' na pasta de trabalho." type="5" refreshedVersion="0" background="1" saveData="1">
    <dbPr connection="Provider=Microsoft.Mashup.OleDb.1;Data Source=$Workbook$;Location=&quot;Page001 (18)&quot;;Extended Properties=&quot;&quot;" command="SELECT * FROM [Page001 (18)]"/>
  </connection>
  <connection id="12" xr16:uid="{00000000-0015-0000-FFFF-FFFF0B000000}" keepAlive="1" name="Consulta - Page001 (19)" description="Conexão com a consulta 'Page001 (19)' na pasta de trabalho." type="5" refreshedVersion="0" background="1" saveData="1">
    <dbPr connection="Provider=Microsoft.Mashup.OleDb.1;Data Source=$Workbook$;Location=&quot;Page001 (19)&quot;;Extended Properties=&quot;&quot;" command="SELECT * FROM [Page001 (19)]"/>
  </connection>
  <connection id="13" xr16:uid="{00000000-0015-0000-FFFF-FFFF0C000000}" keepAlive="1" name="Consulta - Page001 (2)" description="Conexão com a consulta 'Page001 (2)' na pasta de trabalho." type="5" refreshedVersion="8" background="1" saveData="1">
    <dbPr connection="Provider=Microsoft.Mashup.OleDb.1;Data Source=$Workbook$;Location=&quot;Page001 (2)&quot;;Extended Properties=&quot;&quot;" command="SELECT * FROM [Page001 (2)]"/>
  </connection>
  <connection id="14" xr16:uid="{00000000-0015-0000-FFFF-FFFF0D000000}" keepAlive="1" name="Consulta - Page001 (20)" description="Conexão com a consulta 'Page001 (20)' na pasta de trabalho." type="5" refreshedVersion="0" background="1" saveData="1">
    <dbPr connection="Provider=Microsoft.Mashup.OleDb.1;Data Source=$Workbook$;Location=&quot;Page001 (20)&quot;;Extended Properties=&quot;&quot;" command="SELECT * FROM [Page001 (20)]"/>
  </connection>
  <connection id="15" xr16:uid="{00000000-0015-0000-FFFF-FFFF0E000000}" keepAlive="1" name="Consulta - Page001 (21)" description="Conexão com a consulta 'Page001 (21)' na pasta de trabalho." type="5" refreshedVersion="0" background="1" saveData="1">
    <dbPr connection="Provider=Microsoft.Mashup.OleDb.1;Data Source=$Workbook$;Location=&quot;Page001 (21)&quot;;Extended Properties=&quot;&quot;" command="SELECT * FROM [Page001 (21)]"/>
  </connection>
  <connection id="16" xr16:uid="{00000000-0015-0000-FFFF-FFFF0F000000}" keepAlive="1" name="Consulta - Page001 (22)" description="Conexão com a consulta 'Page001 (22)' na pasta de trabalho." type="5" refreshedVersion="0" background="1" saveData="1">
    <dbPr connection="Provider=Microsoft.Mashup.OleDb.1;Data Source=$Workbook$;Location=&quot;Page001 (22)&quot;;Extended Properties=&quot;&quot;" command="SELECT * FROM [Page001 (22)]"/>
  </connection>
  <connection id="17" xr16:uid="{00000000-0015-0000-FFFF-FFFF10000000}" keepAlive="1" name="Consulta - Page001 (23)" description="Conexão com a consulta 'Page001 (23)' na pasta de trabalho." type="5" refreshedVersion="0" background="1" saveData="1">
    <dbPr connection="Provider=Microsoft.Mashup.OleDb.1;Data Source=$Workbook$;Location=&quot;Page001 (23)&quot;;Extended Properties=&quot;&quot;" command="SELECT * FROM [Page001 (23)]"/>
  </connection>
  <connection id="18" xr16:uid="{00000000-0015-0000-FFFF-FFFF11000000}" keepAlive="1" name="Consulta - Page001 (24)" description="Conexão com a consulta 'Page001 (24)' na pasta de trabalho." type="5" refreshedVersion="0" background="1" saveData="1">
    <dbPr connection="Provider=Microsoft.Mashup.OleDb.1;Data Source=$Workbook$;Location=&quot;Page001 (24)&quot;;Extended Properties=&quot;&quot;" command="SELECT * FROM [Page001 (24)]"/>
  </connection>
  <connection id="19" xr16:uid="{00000000-0015-0000-FFFF-FFFF12000000}" keepAlive="1" name="Consulta - Page001 (25)" description="Conexão com a consulta 'Page001 (25)' na pasta de trabalho." type="5" refreshedVersion="0" background="1" saveData="1">
    <dbPr connection="Provider=Microsoft.Mashup.OleDb.1;Data Source=$Workbook$;Location=&quot;Page001 (25)&quot;;Extended Properties=&quot;&quot;" command="SELECT * FROM [Page001 (25)]"/>
  </connection>
  <connection id="20" xr16:uid="{00000000-0015-0000-FFFF-FFFF13000000}" keepAlive="1" name="Consulta - Page001 (26)" description="Conexão com a consulta 'Page001 (26)' na pasta de trabalho." type="5" refreshedVersion="0" background="1" saveData="1">
    <dbPr connection="Provider=Microsoft.Mashup.OleDb.1;Data Source=$Workbook$;Location=&quot;Page001 (26)&quot;;Extended Properties=&quot;&quot;" command="SELECT * FROM [Page001 (26)]"/>
  </connection>
  <connection id="21" xr16:uid="{00000000-0015-0000-FFFF-FFFF14000000}" keepAlive="1" name="Consulta - Page001 (27)" description="Conexão com a consulta 'Page001 (27)' na pasta de trabalho." type="5" refreshedVersion="0" background="1" saveData="1">
    <dbPr connection="Provider=Microsoft.Mashup.OleDb.1;Data Source=$Workbook$;Location=&quot;Page001 (27)&quot;;Extended Properties=&quot;&quot;" command="SELECT * FROM [Page001 (27)]"/>
  </connection>
  <connection id="22" xr16:uid="{00000000-0015-0000-FFFF-FFFF15000000}" keepAlive="1" name="Consulta - Page001 (28)" description="Conexão com a consulta 'Page001 (28)' na pasta de trabalho." type="5" refreshedVersion="0" background="1" saveData="1">
    <dbPr connection="Provider=Microsoft.Mashup.OleDb.1;Data Source=$Workbook$;Location=&quot;Page001 (28)&quot;;Extended Properties=&quot;&quot;" command="SELECT * FROM [Page001 (28)]"/>
  </connection>
  <connection id="23" xr16:uid="{00000000-0015-0000-FFFF-FFFF16000000}" keepAlive="1" name="Consulta - Page001 (29)" description="Conexão com a consulta 'Page001 (29)' na pasta de trabalho." type="5" refreshedVersion="0" background="1" saveData="1">
    <dbPr connection="Provider=Microsoft.Mashup.OleDb.1;Data Source=$Workbook$;Location=&quot;Page001 (29)&quot;;Extended Properties=&quot;&quot;" command="SELECT * FROM [Page001 (29)]"/>
  </connection>
  <connection id="24" xr16:uid="{00000000-0015-0000-FFFF-FFFF17000000}" keepAlive="1" name="Consulta - Page001 (3)" description="Conexão com a consulta 'Page001 (3)' na pasta de trabalho." type="5" refreshedVersion="8" background="1" saveData="1">
    <dbPr connection="Provider=Microsoft.Mashup.OleDb.1;Data Source=$Workbook$;Location=&quot;Page001 (3)&quot;;Extended Properties=&quot;&quot;" command="SELECT * FROM [Page001 (3)]"/>
  </connection>
  <connection id="25" xr16:uid="{00000000-0015-0000-FFFF-FFFF18000000}" keepAlive="1" name="Consulta - Page001 (30)" description="Conexão com a consulta 'Page001 (30)' na pasta de trabalho." type="5" refreshedVersion="0" background="1" saveData="1">
    <dbPr connection="Provider=Microsoft.Mashup.OleDb.1;Data Source=$Workbook$;Location=&quot;Page001 (30)&quot;;Extended Properties=&quot;&quot;" command="SELECT * FROM [Page001 (30)]"/>
  </connection>
  <connection id="26" xr16:uid="{00000000-0015-0000-FFFF-FFFF19000000}" keepAlive="1" name="Consulta - Page001 (31)" description="Conexão com a consulta 'Page001 (31)' na pasta de trabalho." type="5" refreshedVersion="0" background="1" saveData="1">
    <dbPr connection="Provider=Microsoft.Mashup.OleDb.1;Data Source=$Workbook$;Location=&quot;Page001 (31)&quot;;Extended Properties=&quot;&quot;" command="SELECT * FROM [Page001 (31)]"/>
  </connection>
  <connection id="27" xr16:uid="{00000000-0015-0000-FFFF-FFFF1A000000}" keepAlive="1" name="Consulta - Page001 (32)" description="Conexão com a consulta 'Page001 (32)' na pasta de trabalho." type="5" refreshedVersion="0" background="1" saveData="1">
    <dbPr connection="Provider=Microsoft.Mashup.OleDb.1;Data Source=$Workbook$;Location=&quot;Page001 (32)&quot;;Extended Properties=&quot;&quot;" command="SELECT * FROM [Page001 (32)]"/>
  </connection>
  <connection id="28" xr16:uid="{00000000-0015-0000-FFFF-FFFF1B000000}" keepAlive="1" name="Consulta - Page001 (33)" description="Conexão com a consulta 'Page001 (33)' na pasta de trabalho." type="5" refreshedVersion="0" background="1" saveData="1">
    <dbPr connection="Provider=Microsoft.Mashup.OleDb.1;Data Source=$Workbook$;Location=&quot;Page001 (33)&quot;;Extended Properties=&quot;&quot;" command="SELECT * FROM [Page001 (33)]"/>
  </connection>
  <connection id="29" xr16:uid="{00000000-0015-0000-FFFF-FFFF1C000000}" keepAlive="1" name="Consulta - Page001 (34)" description="Conexão com a consulta 'Page001 (34)' na pasta de trabalho." type="5" refreshedVersion="0" background="1" saveData="1">
    <dbPr connection="Provider=Microsoft.Mashup.OleDb.1;Data Source=$Workbook$;Location=&quot;Page001 (34)&quot;;Extended Properties=&quot;&quot;" command="SELECT * FROM [Page001 (34)]"/>
  </connection>
  <connection id="30" xr16:uid="{00000000-0015-0000-FFFF-FFFF1D000000}" keepAlive="1" name="Consulta - Page001 (35)" description="Conexão com a consulta 'Page001 (35)' na pasta de trabalho." type="5" refreshedVersion="0" background="1" saveData="1">
    <dbPr connection="Provider=Microsoft.Mashup.OleDb.1;Data Source=$Workbook$;Location=&quot;Page001 (35)&quot;;Extended Properties=&quot;&quot;" command="SELECT * FROM [Page001 (35)]"/>
  </connection>
  <connection id="31" xr16:uid="{00000000-0015-0000-FFFF-FFFF1E000000}" keepAlive="1" name="Consulta - Page001 (36)" description="Conexão com a consulta 'Page001 (36)' na pasta de trabalho." type="5" refreshedVersion="0" background="1" saveData="1">
    <dbPr connection="Provider=Microsoft.Mashup.OleDb.1;Data Source=$Workbook$;Location=&quot;Page001 (36)&quot;;Extended Properties=&quot;&quot;" command="SELECT * FROM [Page001 (36)]"/>
  </connection>
  <connection id="32" xr16:uid="{00000000-0015-0000-FFFF-FFFF1F000000}" keepAlive="1" name="Consulta - Page001 (37)" description="Conexão com a consulta 'Page001 (37)' na pasta de trabalho." type="5" refreshedVersion="0" background="1" saveData="1">
    <dbPr connection="Provider=Microsoft.Mashup.OleDb.1;Data Source=$Workbook$;Location=&quot;Page001 (37)&quot;;Extended Properties=&quot;&quot;" command="SELECT * FROM [Page001 (37)]"/>
  </connection>
  <connection id="33" xr16:uid="{00000000-0015-0000-FFFF-FFFF20000000}" keepAlive="1" name="Consulta - Page001 (38)" description="Conexão com a consulta 'Page001 (38)' na pasta de trabalho." type="5" refreshedVersion="0" background="1" saveData="1">
    <dbPr connection="Provider=Microsoft.Mashup.OleDb.1;Data Source=$Workbook$;Location=&quot;Page001 (38)&quot;;Extended Properties=&quot;&quot;" command="SELECT * FROM [Page001 (38)]"/>
  </connection>
  <connection id="34" xr16:uid="{00000000-0015-0000-FFFF-FFFF21000000}" keepAlive="1" name="Consulta - Page001 (39)" description="Conexão com a consulta 'Page001 (39)' na pasta de trabalho." type="5" refreshedVersion="0" background="1" saveData="1">
    <dbPr connection="Provider=Microsoft.Mashup.OleDb.1;Data Source=$Workbook$;Location=&quot;Page001 (39)&quot;;Extended Properties=&quot;&quot;" command="SELECT * FROM [Page001 (39)]"/>
  </connection>
  <connection id="35" xr16:uid="{00000000-0015-0000-FFFF-FFFF22000000}" keepAlive="1" name="Consulta - Page001 (4)" description="Conexão com a consulta 'Page001 (4)' na pasta de trabalho." type="5" refreshedVersion="8" background="1" saveData="1">
    <dbPr connection="Provider=Microsoft.Mashup.OleDb.1;Data Source=$Workbook$;Location=&quot;Page001 (4)&quot;;Extended Properties=&quot;&quot;" command="SELECT * FROM [Page001 (4)]"/>
  </connection>
  <connection id="36" xr16:uid="{00000000-0015-0000-FFFF-FFFF23000000}" keepAlive="1" name="Consulta - Page001 (40)" description="Conexão com a consulta 'Page001 (40)' na pasta de trabalho." type="5" refreshedVersion="0" background="1" saveData="1">
    <dbPr connection="Provider=Microsoft.Mashup.OleDb.1;Data Source=$Workbook$;Location=&quot;Page001 (40)&quot;;Extended Properties=&quot;&quot;" command="SELECT * FROM [Page001 (40)]"/>
  </connection>
  <connection id="37" xr16:uid="{00000000-0015-0000-FFFF-FFFF24000000}" keepAlive="1" name="Consulta - Page001 (41)" description="Conexão com a consulta 'Page001 (41)' na pasta de trabalho." type="5" refreshedVersion="0" background="1" saveData="1">
    <dbPr connection="Provider=Microsoft.Mashup.OleDb.1;Data Source=$Workbook$;Location=&quot;Page001 (41)&quot;;Extended Properties=&quot;&quot;" command="SELECT * FROM [Page001 (41)]"/>
  </connection>
  <connection id="38" xr16:uid="{00000000-0015-0000-FFFF-FFFF25000000}" keepAlive="1" name="Consulta - Page001 (42)" description="Conexão com a consulta 'Page001 (42)' na pasta de trabalho." type="5" refreshedVersion="0" background="1" saveData="1">
    <dbPr connection="Provider=Microsoft.Mashup.OleDb.1;Data Source=$Workbook$;Location=&quot;Page001 (42)&quot;;Extended Properties=&quot;&quot;" command="SELECT * FROM [Page001 (42)]"/>
  </connection>
  <connection id="39" xr16:uid="{00000000-0015-0000-FFFF-FFFF26000000}" keepAlive="1" name="Consulta - Page001 (43)" description="Conexão com a consulta 'Page001 (43)' na pasta de trabalho." type="5" refreshedVersion="0" background="1" saveData="1">
    <dbPr connection="Provider=Microsoft.Mashup.OleDb.1;Data Source=$Workbook$;Location=&quot;Page001 (43)&quot;;Extended Properties=&quot;&quot;" command="SELECT * FROM [Page001 (43)]"/>
  </connection>
  <connection id="40" xr16:uid="{00000000-0015-0000-FFFF-FFFF27000000}" keepAlive="1" name="Consulta - Page001 (44)" description="Conexão com a consulta 'Page001 (44)' na pasta de trabalho." type="5" refreshedVersion="0" background="1" saveData="1">
    <dbPr connection="Provider=Microsoft.Mashup.OleDb.1;Data Source=$Workbook$;Location=&quot;Page001 (44)&quot;;Extended Properties=&quot;&quot;" command="SELECT * FROM [Page001 (44)]"/>
  </connection>
  <connection id="41" xr16:uid="{00000000-0015-0000-FFFF-FFFF28000000}" keepAlive="1" name="Consulta - Page001 (45)" description="Conexão com a consulta 'Page001 (45)' na pasta de trabalho." type="5" refreshedVersion="0" background="1" saveData="1">
    <dbPr connection="Provider=Microsoft.Mashup.OleDb.1;Data Source=$Workbook$;Location=&quot;Page001 (45)&quot;;Extended Properties=&quot;&quot;" command="SELECT * FROM [Page001 (45)]"/>
  </connection>
  <connection id="42" xr16:uid="{00000000-0015-0000-FFFF-FFFF29000000}" keepAlive="1" name="Consulta - Page001 (46)" description="Conexão com a consulta 'Page001 (46)' na pasta de trabalho." type="5" refreshedVersion="0" background="1" saveData="1">
    <dbPr connection="Provider=Microsoft.Mashup.OleDb.1;Data Source=$Workbook$;Location=&quot;Page001 (46)&quot;;Extended Properties=&quot;&quot;" command="SELECT * FROM [Page001 (46)]"/>
  </connection>
  <connection id="43" xr16:uid="{00000000-0015-0000-FFFF-FFFF2A000000}" keepAlive="1" name="Consulta - Page001 (47)" description="Conexão com a consulta 'Page001 (47)' na pasta de trabalho." type="5" refreshedVersion="0" background="1" saveData="1">
    <dbPr connection="Provider=Microsoft.Mashup.OleDb.1;Data Source=$Workbook$;Location=&quot;Page001 (47)&quot;;Extended Properties=&quot;&quot;" command="SELECT * FROM [Page001 (47)]"/>
  </connection>
  <connection id="44" xr16:uid="{00000000-0015-0000-FFFF-FFFF2B000000}" keepAlive="1" name="Consulta - Page001 (48)" description="Conexão com a consulta 'Page001 (48)' na pasta de trabalho." type="5" refreshedVersion="0" background="1" saveData="1">
    <dbPr connection="Provider=Microsoft.Mashup.OleDb.1;Data Source=$Workbook$;Location=&quot;Page001 (48)&quot;;Extended Properties=&quot;&quot;" command="SELECT * FROM [Page001 (48)]"/>
  </connection>
  <connection id="45" xr16:uid="{00000000-0015-0000-FFFF-FFFF2C000000}" keepAlive="1" name="Consulta - Page001 (49)" description="Conexão com a consulta 'Page001 (49)' na pasta de trabalho." type="5" refreshedVersion="0" background="1" saveData="1">
    <dbPr connection="Provider=Microsoft.Mashup.OleDb.1;Data Source=$Workbook$;Location=&quot;Page001 (49)&quot;;Extended Properties=&quot;&quot;" command="SELECT * FROM [Page001 (49)]"/>
  </connection>
  <connection id="46" xr16:uid="{00000000-0015-0000-FFFF-FFFF2D000000}" keepAlive="1" name="Consulta - Page001 (5)" description="Conexão com a consulta 'Page001 (5)' na pasta de trabalho." type="5" refreshedVersion="8" background="1" saveData="1">
    <dbPr connection="Provider=Microsoft.Mashup.OleDb.1;Data Source=$Workbook$;Location=&quot;Page001 (5)&quot;;Extended Properties=&quot;&quot;" command="SELECT * FROM [Page001 (5)]"/>
  </connection>
  <connection id="47" xr16:uid="{00000000-0015-0000-FFFF-FFFF2E000000}" keepAlive="1" name="Consulta - Page001 (50)" description="Conexão com a consulta 'Page001 (50)' na pasta de trabalho." type="5" refreshedVersion="0" background="1" saveData="1">
    <dbPr connection="Provider=Microsoft.Mashup.OleDb.1;Data Source=$Workbook$;Location=&quot;Page001 (50)&quot;;Extended Properties=&quot;&quot;" command="SELECT * FROM [Page001 (50)]"/>
  </connection>
  <connection id="48" xr16:uid="{00000000-0015-0000-FFFF-FFFF2F000000}" keepAlive="1" name="Consulta - Page001 (6)" description="Conexão com a consulta 'Page001 (6)' na pasta de trabalho." type="5" refreshedVersion="0" background="1" saveData="1">
    <dbPr connection="Provider=Microsoft.Mashup.OleDb.1;Data Source=$Workbook$;Location=&quot;Page001 (6)&quot;;Extended Properties=&quot;&quot;" command="SELECT * FROM [Page001 (6)]"/>
  </connection>
  <connection id="49" xr16:uid="{00000000-0015-0000-FFFF-FFFF30000000}" keepAlive="1" name="Consulta - Page001 (7)" description="Conexão com a consulta 'Page001 (7)' na pasta de trabalho." type="5" refreshedVersion="8" background="1" saveData="1">
    <dbPr connection="Provider=Microsoft.Mashup.OleDb.1;Data Source=$Workbook$;Location=&quot;Page001 (7)&quot;;Extended Properties=&quot;&quot;" command="SELECT * FROM [Page001 (7)]"/>
  </connection>
  <connection id="50" xr16:uid="{00000000-0015-0000-FFFF-FFFF31000000}" keepAlive="1" name="Consulta - Page001 (8)" description="Conexão com a consulta 'Page001 (8)' na pasta de trabalho." type="5" refreshedVersion="0" background="1" saveData="1">
    <dbPr connection="Provider=Microsoft.Mashup.OleDb.1;Data Source=$Workbook$;Location=&quot;Page001 (8)&quot;;Extended Properties=&quot;&quot;" command="SELECT * FROM [Page001 (8)]"/>
  </connection>
  <connection id="51" xr16:uid="{00000000-0015-0000-FFFF-FFFF32000000}" keepAlive="1" name="Consulta - Page001 (9)" description="Conexão com a consulta 'Page001 (9)' na pasta de trabalho." type="5" refreshedVersion="0" background="1" saveData="1">
    <dbPr connection="Provider=Microsoft.Mashup.OleDb.1;Data Source=$Workbook$;Location=&quot;Page001 (9)&quot;;Extended Properties=&quot;&quot;" command="SELECT * FROM [Page001 (9)]"/>
  </connection>
  <connection id="52" xr16:uid="{00000000-0015-0000-FFFF-FFFF33000000}" keepAlive="1" name="Consulta - Page002" description="Conexão com a consulta 'Page002' na pasta de trabalho." type="5" refreshedVersion="0" background="1" saveData="1">
    <dbPr connection="Provider=Microsoft.Mashup.OleDb.1;Data Source=$Workbook$;Location=Page002;Extended Properties=&quot;&quot;" command="SELECT * FROM [Page002]"/>
  </connection>
  <connection id="53" xr16:uid="{00000000-0015-0000-FFFF-FFFF34000000}" keepAlive="1" name="Consulta - Table001 (Page 1)" description="Conexão com a consulta 'Table001 (Page 1)' na pasta de trabalho." type="5" refreshedVersion="0" background="1">
    <dbPr connection="Provider=Microsoft.Mashup.OleDb.1;Data Source=$Workbook$;Location=&quot;Table001 (Page 1)&quot;;Extended Properties=&quot;&quot;" command="SELECT * FROM [Table001 (Page 1)]"/>
  </connection>
  <connection id="54" xr16:uid="{00000000-0015-0000-FFFF-FFFF35000000}" keepAlive="1" name="Consulta - Table001 (Page 1) (2)" description="Conexão com a consulta 'Table001 (Page 1) (2)' na pasta de trabalho." type="5" refreshedVersion="0" background="1" saveData="1">
    <dbPr connection="Provider=Microsoft.Mashup.OleDb.1;Data Source=$Workbook$;Location=&quot;Table001 (Page 1) (2)&quot;;Extended Properties=&quot;&quot;" command="SELECT * FROM [Table001 (Page 1) (2)]"/>
  </connection>
  <connection id="55" xr16:uid="{00000000-0015-0000-FFFF-FFFF36000000}" keepAlive="1" name="ThisWorkbookDataModel" description="Modelo de Dados" type="5" refreshedVersion="8" minRefreshableVersion="5" background="1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</connections>
</file>

<file path=xl/sharedStrings.xml><?xml version="1.0" encoding="utf-8"?>
<sst xmlns="http://schemas.openxmlformats.org/spreadsheetml/2006/main" count="1466" uniqueCount="415">
  <si>
    <t>1º TRI 2020</t>
  </si>
  <si>
    <t>2º TRI 2020</t>
  </si>
  <si>
    <t>3º TRI 2020</t>
  </si>
  <si>
    <t>4º TRI 2020</t>
  </si>
  <si>
    <t>1º TRI 2021</t>
  </si>
  <si>
    <t>2º TRI 2021</t>
  </si>
  <si>
    <t>3º TRI 2021</t>
  </si>
  <si>
    <t>4º TRI 2021</t>
  </si>
  <si>
    <t>1º TRI 2022</t>
  </si>
  <si>
    <t>2º TRI 2022</t>
  </si>
  <si>
    <t>3º TRI 2022</t>
  </si>
  <si>
    <t>4º TRI 2022</t>
  </si>
  <si>
    <t>1º TRI 2023</t>
  </si>
  <si>
    <t>2º TRI 2023</t>
  </si>
  <si>
    <t>3º TRI 2023</t>
  </si>
  <si>
    <t>4º TRI 2023</t>
  </si>
  <si>
    <t>1º TRI 2024</t>
  </si>
  <si>
    <t>2º TRI 2024</t>
  </si>
  <si>
    <t>3º TRI 2024</t>
  </si>
  <si>
    <t>4º TRI 2024</t>
  </si>
  <si>
    <t>Ativo - Controladora</t>
  </si>
  <si>
    <t>Controladora</t>
  </si>
  <si>
    <t>31/06/2023</t>
  </si>
  <si>
    <t>Circulante</t>
  </si>
  <si>
    <t>Caixa e equivalentes de caixa</t>
  </si>
  <si>
    <t>Títulos e valores mobiliários</t>
  </si>
  <si>
    <t>Contas a receber</t>
  </si>
  <si>
    <t>Estoques</t>
  </si>
  <si>
    <t>Instrumentos financeiros derivativos-Ativo</t>
  </si>
  <si>
    <t>Adiantamentos a fornecedores</t>
  </si>
  <si>
    <t>Mútuos entre partes relacionadas</t>
  </si>
  <si>
    <t>Impostos a recuperar</t>
  </si>
  <si>
    <t>Impostos de Renda e contribuição social</t>
  </si>
  <si>
    <t>Ativo Fiscal Corrente</t>
  </si>
  <si>
    <t>Outros créditos</t>
  </si>
  <si>
    <t>Total do ativo circulante</t>
  </si>
  <si>
    <t/>
  </si>
  <si>
    <t>Não circulante</t>
  </si>
  <si>
    <t>Ativo fiscal diferido</t>
  </si>
  <si>
    <t>Total do realizável a longo prazo</t>
  </si>
  <si>
    <t>Imobilizado</t>
  </si>
  <si>
    <t>Investimentos</t>
  </si>
  <si>
    <t>Bens de direito de uso</t>
  </si>
  <si>
    <t>Propriedade para investimento</t>
  </si>
  <si>
    <t>Total do ativo não circulante</t>
  </si>
  <si>
    <t>Total do ativo</t>
  </si>
  <si>
    <t>Fornecedores</t>
  </si>
  <si>
    <t>Financiamentos e empréstimos</t>
  </si>
  <si>
    <t>Adiantamento de clientes</t>
  </si>
  <si>
    <t>Passivo de arrendamento</t>
  </si>
  <si>
    <t>Obrigações sociais e trabalhistas</t>
  </si>
  <si>
    <t>Dividendos a pagar</t>
  </si>
  <si>
    <t>Juros sobre capital próprio a pagar</t>
  </si>
  <si>
    <t>Obrigações tributárias</t>
  </si>
  <si>
    <t>Total do passivo circulante</t>
  </si>
  <si>
    <t>Passivo fiscal diferido</t>
  </si>
  <si>
    <t>Total do passivo não circulante</t>
  </si>
  <si>
    <t>Patrimônio líquido</t>
  </si>
  <si>
    <t>Capital social</t>
  </si>
  <si>
    <t>Reserva legal</t>
  </si>
  <si>
    <t>Reservas de incentivos fiscais</t>
  </si>
  <si>
    <t>Reservas de capital</t>
  </si>
  <si>
    <t>Ações em tesouraria</t>
  </si>
  <si>
    <t>Lucros acumulados</t>
  </si>
  <si>
    <t>Reserva de lucros</t>
  </si>
  <si>
    <t>Patrimônio líquido atribuível a controladores</t>
  </si>
  <si>
    <t>Participação de não controladores</t>
  </si>
  <si>
    <t>Total do patrimônio líquido</t>
  </si>
  <si>
    <t>Total do passivo</t>
  </si>
  <si>
    <t>Total do passivo e patrímônio líquido</t>
  </si>
  <si>
    <t>4º TRI 2018</t>
  </si>
  <si>
    <t>4º TRI 2019</t>
  </si>
  <si>
    <t>Período ( Acmulado ou Trimestre )</t>
  </si>
  <si>
    <t>12M</t>
  </si>
  <si>
    <t>3M</t>
  </si>
  <si>
    <t>6M</t>
  </si>
  <si>
    <t>9M</t>
  </si>
  <si>
    <t>Data Base</t>
  </si>
  <si>
    <t>Receita operacional líquida</t>
  </si>
  <si>
    <t>Custos dos produtos vendidos</t>
  </si>
  <si>
    <t>Lucro bruto</t>
  </si>
  <si>
    <t>Despesas de vendas</t>
  </si>
  <si>
    <t>Despesas administrativas e gerais</t>
  </si>
  <si>
    <t>Provisão para perdas esperadas</t>
  </si>
  <si>
    <t>Outras receitas operacionais</t>
  </si>
  <si>
    <t>Resultado antes das receitas (despesas) financeiras líquida de impostos</t>
  </si>
  <si>
    <t>Receitas financeiras</t>
  </si>
  <si>
    <t>Despesas financeiras</t>
  </si>
  <si>
    <t>Resultado financeiro líquido</t>
  </si>
  <si>
    <t>Participação nos lucros de empresas investidas por equivalência patrimonial</t>
  </si>
  <si>
    <t>Resultado antes dos impostos</t>
  </si>
  <si>
    <t>Imposto de renda e contribuicao social diferido</t>
  </si>
  <si>
    <t>Resultado do período</t>
  </si>
  <si>
    <t>Fluxos de caixa das atividades operacionais</t>
  </si>
  <si>
    <t>Ajustes sobre o resultado do período</t>
  </si>
  <si>
    <t>Depreciação e amortização</t>
  </si>
  <si>
    <t>Amortização de direito de uso</t>
  </si>
  <si>
    <t>Resultado da baixa de ativo imobilizado</t>
  </si>
  <si>
    <t>Resultado da baixa de ativo intangível</t>
  </si>
  <si>
    <t>Provisão para perdas esperadas adiantamento a fornecedores</t>
  </si>
  <si>
    <t>Ajuste a valor presente do contas a receber</t>
  </si>
  <si>
    <t>Juros sobre empréstimos e arrendamento</t>
  </si>
  <si>
    <t>Transação de pagamento baseado em ações, liquidável em ações</t>
  </si>
  <si>
    <t>Resultado com derivativos não realizados</t>
  </si>
  <si>
    <t>Provisão de devoluções de estoque</t>
  </si>
  <si>
    <t>Imposto de renda e contribuição social - diferido</t>
  </si>
  <si>
    <t>Imposto de renda e contribuição social - corrente</t>
  </si>
  <si>
    <t>Subvenção governamental</t>
  </si>
  <si>
    <t>Outros</t>
  </si>
  <si>
    <t>(Aumento) redução nos ativos</t>
  </si>
  <si>
    <t>Aumento (redução) nos passivos</t>
  </si>
  <si>
    <t>Caixa gerado pelas (aplicado nas) atividades operacionais</t>
  </si>
  <si>
    <t>Imposto de renda e contribuição social pagos</t>
  </si>
  <si>
    <t>Juros pagos</t>
  </si>
  <si>
    <t>Fluxo de caixa gerado pelas (aplicado nas) atividades operacionais</t>
  </si>
  <si>
    <t>Fluxos de caixa de corrente das atividades de investimentos</t>
  </si>
  <si>
    <t>Aplicação de títulos e valores mobiliários</t>
  </si>
  <si>
    <t>Resgate de títulos e valores mobiliários</t>
  </si>
  <si>
    <t>Investimento em controlada</t>
  </si>
  <si>
    <t>Aumento de capital por aporte</t>
  </si>
  <si>
    <t>Recebimentos pela venda de participação em investidas</t>
  </si>
  <si>
    <t>Aumento de capital de não controladores</t>
  </si>
  <si>
    <t>Aportes de terceiros recebidos por controlada</t>
  </si>
  <si>
    <t>Dividendos recebidos</t>
  </si>
  <si>
    <t>Juros recebidos</t>
  </si>
  <si>
    <t>Recursos provenientes de alienação do imobilizado</t>
  </si>
  <si>
    <t>Adições do imobilizado</t>
  </si>
  <si>
    <t>Adições do intangível</t>
  </si>
  <si>
    <t>Fluxo de caixa (utilizado nas) atividades de investimento</t>
  </si>
  <si>
    <t>Fluxos de caixa das atividades de financiamentos</t>
  </si>
  <si>
    <t>Aquisição de propriedades para investimento</t>
  </si>
  <si>
    <t>Dividendos pagos</t>
  </si>
  <si>
    <t>Recebimento de recursos de acionistas</t>
  </si>
  <si>
    <t>Juros sobre capital próprio pago</t>
  </si>
  <si>
    <t>Recursos provenientes da liquidação de derivativos</t>
  </si>
  <si>
    <t xml:space="preserve">Recursos provenientes de emissão de ações ordinárias </t>
  </si>
  <si>
    <t xml:space="preserve">Custo de transação relacionada a emissão de ações </t>
  </si>
  <si>
    <t xml:space="preserve">Recompra de ações próprias </t>
  </si>
  <si>
    <t>Empréstimos e financiamentos pagos</t>
  </si>
  <si>
    <t>Empréstimos e financiamentos tomados</t>
  </si>
  <si>
    <t>Caixa líquido proveniente das (usado nas) atividades de financiamento</t>
  </si>
  <si>
    <t>Efeito da variação cambial sobre o caixa e equivalente de caixa</t>
  </si>
  <si>
    <t>Caixa e equivalentes de caixa em 1º de janeiro</t>
  </si>
  <si>
    <t>Aumento (Redução) líquida em caixa e equivalentes de caixa</t>
  </si>
  <si>
    <t>As notas explicativas são parte integrante das informações contábeis intermediárias</t>
  </si>
  <si>
    <t>Consolidado</t>
  </si>
  <si>
    <t>Ano</t>
  </si>
  <si>
    <t>Market-Share (%)</t>
  </si>
  <si>
    <t>TSI (mil big bags)</t>
  </si>
  <si>
    <t>Volume de Vendas (mil big bags)</t>
  </si>
  <si>
    <t>Área Contratada (mil ha)</t>
  </si>
  <si>
    <t>Capacidade Produtiva (mil big bags)</t>
  </si>
  <si>
    <t>Reconciliação Ebitda Consolidado</t>
  </si>
  <si>
    <t>EBITDA Contábil</t>
  </si>
  <si>
    <t>Mg%</t>
  </si>
  <si>
    <t>Instrumento financeiro derivativo líquido (instrumentos
financeiros derivativos de receitas financeiras com a
subtração dos instrumentos financeiros derivativos
das despesas financeiras)</t>
  </si>
  <si>
    <t>EBITDA Ajustado</t>
  </si>
  <si>
    <t>(+) Valor justo dos contratos de commodities</t>
  </si>
  <si>
    <t>(+) Ajuste de estoque a valor de mercado</t>
  </si>
  <si>
    <t xml:space="preserve"> EBITDA Ajustado </t>
  </si>
  <si>
    <t>Dívida Líquida Consolidada</t>
  </si>
  <si>
    <t>Financiamentos e Empréstimos (passivo circulante)</t>
  </si>
  <si>
    <t>Financiamentos e Empréstimos (passivo não 
circulante)</t>
  </si>
  <si>
    <t>Dívida Bruta</t>
  </si>
  <si>
    <t>(-) Caixa e equivalentes de caixa + Títulos e 
valores mobiliários (circulante e não circulante)</t>
  </si>
  <si>
    <t>Dívida Líquida</t>
  </si>
  <si>
    <t>Dívida Líquida / Ebitda Ajustado</t>
  </si>
  <si>
    <t>Fonte¹</t>
  </si>
  <si>
    <t>Ajustes Ebitda Consolidado</t>
  </si>
  <si>
    <t>N.E. Resultado Financeiro</t>
  </si>
  <si>
    <t xml:space="preserve">Receitas financeiras </t>
  </si>
  <si>
    <t>Instrumentos financeiros derivativos RF</t>
  </si>
  <si>
    <t>N.E. Resltado Financeiro</t>
  </si>
  <si>
    <t xml:space="preserve"> Despesas financeiras </t>
  </si>
  <si>
    <t>N.E. Custos e despesas operacionais por natureza</t>
  </si>
  <si>
    <t>-</t>
  </si>
  <si>
    <t>¹ N.E. - Nota Explicativa</t>
  </si>
  <si>
    <t>Passivo - Consolidado</t>
  </si>
  <si>
    <t>Ativo - Consolidado</t>
  </si>
  <si>
    <t>1º TRI 2025</t>
  </si>
  <si>
    <t>Títulos e valores mobiliários LP</t>
  </si>
  <si>
    <t>Adiantamentos a fornecedores LP</t>
  </si>
  <si>
    <t>Outros créditos LP</t>
  </si>
  <si>
    <t>Impostos a recuperar LP</t>
  </si>
  <si>
    <t xml:space="preserve">Fornecedores </t>
  </si>
  <si>
    <t>Instrumentos financeiros derivativos-Passivo</t>
  </si>
  <si>
    <t>Financiamentos e empréstimos LP</t>
  </si>
  <si>
    <t>Passivo de arrendamento LP</t>
  </si>
  <si>
    <t>Participação em investidas pelo método de equivalência</t>
  </si>
  <si>
    <t>Pagamento do passivo de arrendamento</t>
  </si>
  <si>
    <t>Recurso proveniente de alienação de investimentos</t>
  </si>
  <si>
    <t>Caixa e equivalentes de caixa no final do exercício</t>
  </si>
  <si>
    <t>31/12/201</t>
  </si>
  <si>
    <t>Ativo / Assets</t>
  </si>
  <si>
    <t>Current</t>
  </si>
  <si>
    <t>Cash and cash equivalents</t>
  </si>
  <si>
    <t>Marketable Securities</t>
  </si>
  <si>
    <t>Accounts receivable</t>
  </si>
  <si>
    <t>Inventory</t>
  </si>
  <si>
    <t>Derivative financial instruments-Asset</t>
  </si>
  <si>
    <t>Advances to suppliers</t>
  </si>
  <si>
    <t>Mutual Between Related Parties</t>
  </si>
  <si>
    <t>Taxes to be recovered</t>
  </si>
  <si>
    <t>Income Tax and Social Contribution</t>
  </si>
  <si>
    <t>Current tax asset</t>
  </si>
  <si>
    <t>Other credits</t>
  </si>
  <si>
    <t>Total Current Assets</t>
  </si>
  <si>
    <t>Non-Current Assets</t>
  </si>
  <si>
    <t>Securities and Long Term Securities</t>
  </si>
  <si>
    <t>Long Term Advances to Suppliers</t>
  </si>
  <si>
    <t>Other Long Term credits</t>
  </si>
  <si>
    <t>Taxes to be recovered (Long Term)</t>
  </si>
  <si>
    <t>Deferred tax asset</t>
  </si>
  <si>
    <t>Total long-term realizable</t>
  </si>
  <si>
    <t>Investments</t>
  </si>
  <si>
    <t>Right-of-use goods</t>
  </si>
  <si>
    <t>Intangible</t>
  </si>
  <si>
    <t>Property for Investment</t>
  </si>
  <si>
    <t>Total Non-Current Assets</t>
  </si>
  <si>
    <t>Total Assets</t>
  </si>
  <si>
    <t>Passivo - Controladora</t>
  </si>
  <si>
    <t>Suppliers</t>
  </si>
  <si>
    <t>Financing and loans</t>
  </si>
  <si>
    <t xml:space="preserve">Advance payments for clients </t>
  </si>
  <si>
    <t>Derivative financial instruments - Liabilities</t>
  </si>
  <si>
    <t>Social and labor obligations</t>
  </si>
  <si>
    <t>Dividends payable</t>
  </si>
  <si>
    <t>Interest on equity to be paid</t>
  </si>
  <si>
    <t>Tax obligations</t>
  </si>
  <si>
    <t>Total Current Liabilities</t>
  </si>
  <si>
    <t>Non-Current Liabilities</t>
  </si>
  <si>
    <t>Financing and loans (Long Term)</t>
  </si>
  <si>
    <t>Lease liability (Long-term)</t>
  </si>
  <si>
    <t>Deferred tax liability</t>
  </si>
  <si>
    <t>Total Non-Current Liabilities</t>
  </si>
  <si>
    <t>Net Worth</t>
  </si>
  <si>
    <t>Share Capital</t>
  </si>
  <si>
    <t>Legal Reserve</t>
  </si>
  <si>
    <t>Tax incentive reserves</t>
  </si>
  <si>
    <t>Capital reserves</t>
  </si>
  <si>
    <t>Shares held in Treasury</t>
  </si>
  <si>
    <t>Accumulated losses</t>
  </si>
  <si>
    <t>Profit reserve</t>
  </si>
  <si>
    <t>Equity attributable to controlling shareholders</t>
  </si>
  <si>
    <t>Non-controlling interest</t>
  </si>
  <si>
    <t>Total Net Worth</t>
  </si>
  <si>
    <t>Total Liabilities</t>
  </si>
  <si>
    <t xml:space="preserve">Total Liabilities and equity </t>
  </si>
  <si>
    <t>Net operating revenue</t>
  </si>
  <si>
    <t>Cost of goods sold</t>
  </si>
  <si>
    <t>Gross profit</t>
  </si>
  <si>
    <t>Selling expenses</t>
  </si>
  <si>
    <t>Administrative and general expenses</t>
  </si>
  <si>
    <t>Provision for expected losses</t>
  </si>
  <si>
    <t>Other operating income</t>
  </si>
  <si>
    <t>Income before financial income (expenses) net of taxes</t>
  </si>
  <si>
    <t>Financial income</t>
  </si>
  <si>
    <t>Financial expenses</t>
  </si>
  <si>
    <t>Net Financial Result</t>
  </si>
  <si>
    <t>Equity Interest in the profits of companies invested in by equity method</t>
  </si>
  <si>
    <t>Income before taxes</t>
  </si>
  <si>
    <t>Deferred income tax and social contribution</t>
  </si>
  <si>
    <t>Current income tax and social contribution</t>
  </si>
  <si>
    <t>Result for the Period</t>
  </si>
  <si>
    <t>Consolidated</t>
  </si>
  <si>
    <t>Assets - Consolidated</t>
  </si>
  <si>
    <t>Inventories</t>
  </si>
  <si>
    <t>Accounts and notes receivable</t>
  </si>
  <si>
    <t>Property, Plant and Equipment (Fixed Assets)</t>
  </si>
  <si>
    <t>Liabilities - Consolidated</t>
  </si>
  <si>
    <t>Adjustments to the result of the period</t>
  </si>
  <si>
    <t>Depreciation and amortization</t>
  </si>
  <si>
    <t>Amortization of right of use</t>
  </si>
  <si>
    <t>Result of write-off of fixed assets</t>
  </si>
  <si>
    <t>Result of write-off of intangible assets</t>
  </si>
  <si>
    <t>Adjustment to present value of accounts receivable</t>
  </si>
  <si>
    <t>Adjustment to present value of accounts payable</t>
  </si>
  <si>
    <t>Interest on loans and leases</t>
  </si>
  <si>
    <t>Share-based payment transaction, settleable in shares</t>
  </si>
  <si>
    <t>Result with unrealized derivatives</t>
  </si>
  <si>
    <t>Fair value of futures contracts and inventories (stocks)</t>
  </si>
  <si>
    <t>Provision of inventory returns</t>
  </si>
  <si>
    <t>Interest in invested companies using the equivalence method</t>
  </si>
  <si>
    <t xml:space="preserve">Income tax and social contribution - deferred </t>
  </si>
  <si>
    <t>Income tax and social contribution - current</t>
  </si>
  <si>
    <t>Government subsidy</t>
  </si>
  <si>
    <t>Others</t>
  </si>
  <si>
    <t>(Increase) reduction in assets</t>
  </si>
  <si>
    <t>Advances payments to suppliers</t>
  </si>
  <si>
    <t>(Increase) reduction in liabilities</t>
  </si>
  <si>
    <t>Cash generated by (used in) operational activities</t>
  </si>
  <si>
    <t>Income tax and social security contributions paid</t>
  </si>
  <si>
    <t>Interest paid</t>
  </si>
  <si>
    <t>Cash flow generated by (used in) operational activities</t>
  </si>
  <si>
    <t>Current cash flow from the operational activities</t>
  </si>
  <si>
    <t>Investment securities</t>
  </si>
  <si>
    <t>Redemption of securities</t>
  </si>
  <si>
    <t>Investment in subsidiary</t>
  </si>
  <si>
    <t>Capital increase by contribution</t>
  </si>
  <si>
    <t>Loan granted by subsidiary</t>
  </si>
  <si>
    <t>Proceeds from the sale of shares in investees</t>
  </si>
  <si>
    <t>Capital increase by non-controlling shareholders</t>
  </si>
  <si>
    <t>Third-party contributions received by subsidiary</t>
  </si>
  <si>
    <t>Dividends received</t>
  </si>
  <si>
    <t>Interest received</t>
  </si>
  <si>
    <t>Proceeds from the sale of fixed assets</t>
  </si>
  <si>
    <t>Additions to fixed assets</t>
  </si>
  <si>
    <t>Additions to intangible assets</t>
  </si>
  <si>
    <t>Cash flow (used in) investing activities</t>
  </si>
  <si>
    <t>Cash flows from financing activities</t>
  </si>
  <si>
    <t>Acquisition of investment properties</t>
  </si>
  <si>
    <t>Dividends paid</t>
  </si>
  <si>
    <t>Receipt of funds from shareholders</t>
  </si>
  <si>
    <t>Proceeds from the sale of investments</t>
  </si>
  <si>
    <t>Payment of lease liabilities</t>
  </si>
  <si>
    <t>Interest on equity paid</t>
  </si>
  <si>
    <t>Loan between related parties</t>
  </si>
  <si>
    <t>Loan agreements with shareholders</t>
  </si>
  <si>
    <t>Funds from the settlement of derivatives</t>
  </si>
  <si>
    <t xml:space="preserve">Proceeds from the issue of ordinary shares </t>
  </si>
  <si>
    <t xml:space="preserve">Transaction costs related to the issue of shares </t>
  </si>
  <si>
    <t xml:space="preserve">Repurchase of own shares </t>
  </si>
  <si>
    <t>Loans and financing paid</t>
  </si>
  <si>
    <t>Loans and financing taken out</t>
  </si>
  <si>
    <t>Net cash from financing activities</t>
  </si>
  <si>
    <t>Effect of exchange rate variation on cash and cash equivalents</t>
  </si>
  <si>
    <t>Cash and cash equivalents on January 1st</t>
  </si>
  <si>
    <t>Cash and cash equivalents end of the period</t>
  </si>
  <si>
    <t>Net increase (decrease) in cash and cash equivalents</t>
  </si>
  <si>
    <t>Explanatory notes are an integral part of interim accounting information</t>
  </si>
  <si>
    <t>IST (thousand big bags)</t>
  </si>
  <si>
    <t>Sales Volume (thousand big bags)</t>
  </si>
  <si>
    <t>Contracted Area (thousand ha)</t>
  </si>
  <si>
    <t>Production Capacity (thousand big bags)</t>
  </si>
  <si>
    <t>N.E. Financial Results</t>
  </si>
  <si>
    <t>N.E. Operating Costs and Expenses by Nature</t>
  </si>
  <si>
    <t>¹ N.E. - Explanatory Note</t>
  </si>
  <si>
    <t>Financial Revenues</t>
  </si>
  <si>
    <t>Financial Expenses</t>
  </si>
  <si>
    <t>Consolidated Ebitda Adjustments</t>
  </si>
  <si>
    <t>RF Derivative Financial Instruments</t>
  </si>
  <si>
    <t>(+) Fair value of commodity contracts</t>
  </si>
  <si>
    <t>(+) Adjustment of inventory to market value</t>
  </si>
  <si>
    <t>Source¹</t>
  </si>
  <si>
    <t>Year</t>
  </si>
  <si>
    <t>Cash flows from operating activities</t>
  </si>
  <si>
    <t>Assets - Controller</t>
  </si>
  <si>
    <t>Liabilities - Controller</t>
  </si>
  <si>
    <t>Period ( Cumulative or Quarter )</t>
  </si>
  <si>
    <t>Base Date</t>
  </si>
  <si>
    <t>Consolidated Ebitda Reconciliation</t>
  </si>
  <si>
    <t>Net Operating Income</t>
  </si>
  <si>
    <t>Earnings before financial income (expense) net of taxes</t>
  </si>
  <si>
    <t>Amortization of the right of use</t>
  </si>
  <si>
    <t>Profit sharing of investee companies by equity</t>
  </si>
  <si>
    <t>Accounting EBITDA</t>
  </si>
  <si>
    <t>Net derivative financial instrument (instruments
financial income derived from the
Subtraction of derivative financial instruments
of financial expenditure)</t>
  </si>
  <si>
    <t>Adjusted EBITDA</t>
  </si>
  <si>
    <t>Consolidated Net Debt</t>
  </si>
  <si>
    <t>Financing and Loans (current liabilities)</t>
  </si>
  <si>
    <t>Financing and Loans (non-liabilities) 
circulating)</t>
  </si>
  <si>
    <t>Gross Debt</t>
  </si>
  <si>
    <t>(-) Cash and cash equivalents + Securities and 
Securities (current and non-current)</t>
  </si>
  <si>
    <t>Net Debt</t>
  </si>
  <si>
    <t>Net Debt / Adjusted EBITDA</t>
  </si>
  <si>
    <t>Passivo / Liabilities</t>
  </si>
  <si>
    <t xml:space="preserve">Resultados Controladora/ Controller Results: </t>
  </si>
  <si>
    <t xml:space="preserve">Resultado Consolidado/ Consolidated Results: </t>
  </si>
  <si>
    <t>Informações Adicionais/ Additional Information:</t>
  </si>
  <si>
    <t>Demonstração de Fluxo de Caixa / Cash Flows</t>
  </si>
  <si>
    <t xml:space="preserve">Ativo / Assets </t>
  </si>
  <si>
    <t xml:space="preserve">Passivo / Liabilities </t>
  </si>
  <si>
    <t xml:space="preserve">Dados Operacionais / Operational Data </t>
  </si>
  <si>
    <t>Anexo Ebitda / Ebitda Exhibits</t>
  </si>
  <si>
    <t>Demonstração de Resultado / Income Statement</t>
  </si>
  <si>
    <t>Income Statement -  Controller</t>
  </si>
  <si>
    <t xml:space="preserve"> DRE - Controladora</t>
  </si>
  <si>
    <t>Ebtida e Divida Líquida Consolidada / EBITDA and Consolidated Net Debt</t>
  </si>
  <si>
    <t>Property, plant and equipment</t>
  </si>
  <si>
    <t>2º TRI 2025</t>
  </si>
  <si>
    <t>Provisão para processos judiciais</t>
  </si>
  <si>
    <t>Imposto de renda e contribuicao social correntes</t>
  </si>
  <si>
    <t>Ajuste a valor presente de fornecedores</t>
  </si>
  <si>
    <t>Pagamentos pela aquisição de controlada e aportes</t>
  </si>
  <si>
    <t>3º TRI 2025</t>
  </si>
  <si>
    <t>Obrigações com investidas</t>
  </si>
  <si>
    <t>4º TRI 2025</t>
  </si>
  <si>
    <t>Impostos e contribuições a recolher</t>
  </si>
  <si>
    <t>Outros passivos</t>
  </si>
  <si>
    <t>N.D.</t>
  </si>
  <si>
    <t>1º TRI 2026</t>
  </si>
  <si>
    <t>Intangivel</t>
  </si>
  <si>
    <t>Contratos de mútuos com acionistas</t>
  </si>
  <si>
    <t xml:space="preserve">Recursos provenientes da liquidação de derivativos </t>
  </si>
  <si>
    <t>Concessão de Mútuo por controlada</t>
  </si>
  <si>
    <t>Ajuste de arrendamento entre investidas</t>
  </si>
  <si>
    <t>Caixa líquido decorrente da desconsolidação de investida</t>
  </si>
  <si>
    <t>Contas a receber LP</t>
  </si>
  <si>
    <t>Outros Ativos</t>
  </si>
  <si>
    <t>Resultado do período em continuidade</t>
  </si>
  <si>
    <t>Resultado do período em cotinuadas</t>
  </si>
  <si>
    <t>Resultado do período em descontinuadas</t>
  </si>
  <si>
    <t>IntangIvel</t>
  </si>
  <si>
    <t>Result for the Period from continuing operations</t>
  </si>
  <si>
    <t>Result for the Period from discontinued operations</t>
  </si>
  <si>
    <t>Taxes and contributions to be collected</t>
  </si>
  <si>
    <t>Other liabilities</t>
  </si>
  <si>
    <t>Lease adjustment between investees</t>
  </si>
  <si>
    <t>Net cash from the deconsolidation of the investee</t>
  </si>
  <si>
    <t>Obligations with investees</t>
  </si>
  <si>
    <t>Provision for legal proceedings</t>
  </si>
  <si>
    <t>Other assets</t>
  </si>
  <si>
    <t>Accounts receivable Long Term</t>
  </si>
  <si>
    <t>2º TRI 2026</t>
  </si>
  <si>
    <t>Valor justo dos contratos futuros e estoques (estoques)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</si>
</sst>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5">
    <numFmt numFmtId="43" formatCode="_-* #,##0.00_-;\-* #,##0.00_-;_-* &quot;-&quot;??_-;_-@_-"/>
    <numFmt numFmtId="164" formatCode="_-* #,##0_-;\-* #,##0_-;_-* &quot;-&quot;??_-;_-@_-"/>
    <numFmt numFmtId="165" formatCode="yyyy"/>
    <numFmt numFmtId="166" formatCode="0.0"/>
    <numFmt numFmtId="167" formatCode="#,##0.00_)\x;\(#,##0.00\)\ \x"/>
  </numFmts>
  <fonts count="22" x14ac:knownFonts="1">
    <font>
      <sz val="11"/>
      <color theme="1"/>
      <name val="Aptos"/>
      <family val="2"/>
      <scheme val="minor"/>
    </font>
    <font>
      <sz val="11"/>
      <color theme="1"/>
      <name val="Aptos"/>
      <family val="2"/>
      <scheme val="minor"/>
    </font>
    <font>
      <b/>
      <sz val="11"/>
      <color theme="0"/>
      <name val="Aptos"/>
      <family val="2"/>
      <scheme val="minor"/>
    </font>
    <font>
      <u/>
      <sz val="11"/>
      <color theme="10"/>
      <name val="Aptos"/>
      <family val="2"/>
      <scheme val="minor"/>
    </font>
    <font>
      <sz val="11"/>
      <color theme="0"/>
      <name val="Aptos"/>
      <family val="2"/>
      <scheme val="minor"/>
    </font>
    <font>
      <sz val="10"/>
      <color theme="5"/>
      <name val="Montserrat"/>
      <scheme val="major"/>
    </font>
    <font>
      <b/>
      <sz val="10"/>
      <color theme="5"/>
      <name val="Montserrat"/>
      <scheme val="major"/>
    </font>
    <font>
      <sz val="11"/>
      <color theme="4"/>
      <name val="Aptos"/>
      <family val="2"/>
      <scheme val="minor"/>
    </font>
    <font>
      <b/>
      <sz val="11"/>
      <color theme="4"/>
      <name val="Aptos"/>
      <family val="2"/>
      <scheme val="minor"/>
    </font>
    <font>
      <b/>
      <u/>
      <sz val="11"/>
      <color theme="4"/>
      <name val="Aptos"/>
      <family val="2"/>
      <scheme val="minor"/>
    </font>
    <font>
      <b/>
      <sz val="11"/>
      <color theme="0"/>
      <name val="Montserrat"/>
      <scheme val="major"/>
    </font>
    <font>
      <sz val="11"/>
      <color theme="4"/>
      <name val="Montserrat"/>
      <scheme val="major"/>
    </font>
    <font>
      <sz val="11"/>
      <color theme="1"/>
      <name val="Montserrat"/>
      <scheme val="major"/>
    </font>
    <font>
      <b/>
      <sz val="11"/>
      <color theme="0" tint="-0.499984740745262"/>
      <name val="Montserrat"/>
      <scheme val="major"/>
    </font>
    <font>
      <sz val="11"/>
      <color theme="0" tint="-0.499984740745262"/>
      <name val="Montserrat"/>
      <scheme val="major"/>
    </font>
    <font>
      <b/>
      <u/>
      <sz val="10"/>
      <color theme="5"/>
      <name val="Montserrat"/>
      <scheme val="major"/>
    </font>
    <font>
      <sz val="11"/>
      <color theme="2" tint="-0.499984740745262"/>
      <name val="Aptos"/>
      <family val="2"/>
      <scheme val="minor"/>
    </font>
    <font>
      <sz val="11"/>
      <color theme="5"/>
      <name val="Aptos"/>
      <family val="2"/>
      <scheme val="minor"/>
    </font>
    <font>
      <b/>
      <sz val="11"/>
      <color theme="5"/>
      <name val="Aptos"/>
      <family val="2"/>
      <scheme val="minor"/>
    </font>
    <font>
      <sz val="8"/>
      <color theme="4"/>
      <name val="Montserrat"/>
      <scheme val="major"/>
    </font>
    <font>
      <sz val="8"/>
      <name val="Aptos"/>
      <family val="2"/>
      <scheme val="minor"/>
    </font>
    <font>
      <sz val="11"/>
      <color rgb="FFFF0000"/>
      <name val="Aptos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4"/>
        <bgColor indexed="64"/>
      </patternFill>
    </fill>
  </fills>
  <borders count="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theme="5"/>
      </left>
      <right style="thin">
        <color theme="5"/>
      </right>
      <top style="thin">
        <color theme="5"/>
      </top>
      <bottom style="thin">
        <color theme="5"/>
      </bottom>
      <diagonal/>
    </border>
    <border>
      <left style="thin">
        <color indexed="64"/>
      </left>
      <right/>
      <top/>
      <bottom/>
      <diagonal/>
    </border>
    <border>
      <left style="thin">
        <color theme="5"/>
      </left>
      <right style="thin">
        <color theme="5"/>
      </right>
      <top style="thin">
        <color theme="5"/>
      </top>
      <bottom/>
      <diagonal/>
    </border>
    <border>
      <left/>
      <right/>
      <top/>
      <bottom style="thin">
        <color indexed="64"/>
      </bottom>
      <diagonal/>
    </border>
  </borders>
  <cellStyleXfs count="3">
    <xf numFmtId="0" fontId="0" fillId="0" borderId="0"/>
    <xf numFmtId="43" fontId="1" fillId="0" borderId="0" applyFont="0" applyFill="0" applyBorder="0" applyAlignment="0" applyProtection="0"/>
    <xf numFmtId="0" fontId="3" fillId="0" borderId="0" applyNumberFormat="0" applyFill="0" applyBorder="0" applyAlignment="0" applyProtection="0"/>
  </cellStyleXfs>
  <cellXfs count="95">
    <xf numFmtId="0" fontId="0" fillId="0" borderId="0" xfId="0"/>
    <xf numFmtId="0" fontId="5" fillId="0" borderId="0" xfId="0" applyFont="1"/>
    <xf numFmtId="0" fontId="6" fillId="0" borderId="0" xfId="0" applyFont="1"/>
    <xf numFmtId="0" fontId="6" fillId="0" borderId="0" xfId="0" applyFont="1" applyAlignment="1">
      <alignment horizontal="center"/>
    </xf>
    <xf numFmtId="0" fontId="3" fillId="0" borderId="0" xfId="2"/>
    <xf numFmtId="0" fontId="7" fillId="0" borderId="0" xfId="0" applyFont="1" applyAlignment="1">
      <alignment horizontal="center"/>
    </xf>
    <xf numFmtId="164" fontId="8" fillId="0" borderId="0" xfId="1" applyNumberFormat="1" applyFont="1" applyAlignment="1">
      <alignment horizontal="center"/>
    </xf>
    <xf numFmtId="0" fontId="9" fillId="0" borderId="0" xfId="0" applyFont="1" applyAlignment="1">
      <alignment horizontal="center"/>
    </xf>
    <xf numFmtId="0" fontId="7" fillId="0" borderId="0" xfId="0" applyFont="1"/>
    <xf numFmtId="3" fontId="7" fillId="0" borderId="0" xfId="0" applyNumberFormat="1" applyFont="1" applyAlignment="1">
      <alignment horizontal="center"/>
    </xf>
    <xf numFmtId="0" fontId="2" fillId="3" borderId="3" xfId="0" applyFont="1" applyFill="1" applyBorder="1" applyAlignment="1">
      <alignment horizontal="center"/>
    </xf>
    <xf numFmtId="14" fontId="2" fillId="3" borderId="3" xfId="0" applyNumberFormat="1" applyFont="1" applyFill="1" applyBorder="1" applyAlignment="1">
      <alignment horizontal="center"/>
    </xf>
    <xf numFmtId="0" fontId="9" fillId="0" borderId="3" xfId="0" applyFont="1" applyBorder="1" applyAlignment="1">
      <alignment horizontal="center"/>
    </xf>
    <xf numFmtId="0" fontId="7" fillId="0" borderId="3" xfId="0" applyFont="1" applyBorder="1" applyAlignment="1">
      <alignment horizontal="center"/>
    </xf>
    <xf numFmtId="3" fontId="7" fillId="0" borderId="3" xfId="0" applyNumberFormat="1" applyFont="1" applyBorder="1" applyAlignment="1">
      <alignment horizontal="center"/>
    </xf>
    <xf numFmtId="43" fontId="8" fillId="0" borderId="0" xfId="1" applyFont="1" applyAlignment="1">
      <alignment horizontal="center"/>
    </xf>
    <xf numFmtId="3" fontId="7" fillId="0" borderId="0" xfId="0" applyNumberFormat="1" applyFont="1" applyAlignment="1">
      <alignment horizontal="center" vertical="center"/>
    </xf>
    <xf numFmtId="3" fontId="8" fillId="0" borderId="0" xfId="0" applyNumberFormat="1" applyFont="1" applyAlignment="1">
      <alignment horizontal="center"/>
    </xf>
    <xf numFmtId="3" fontId="8" fillId="0" borderId="0" xfId="0" applyNumberFormat="1" applyFont="1"/>
    <xf numFmtId="0" fontId="8" fillId="0" borderId="0" xfId="0" applyFont="1" applyAlignment="1">
      <alignment horizontal="center"/>
    </xf>
    <xf numFmtId="0" fontId="7" fillId="0" borderId="0" xfId="0" applyFont="1" applyAlignment="1">
      <alignment horizontal="center" vertical="center"/>
    </xf>
    <xf numFmtId="3" fontId="4" fillId="3" borderId="3" xfId="0" applyNumberFormat="1" applyFont="1" applyFill="1" applyBorder="1" applyAlignment="1">
      <alignment horizontal="center" vertical="center"/>
    </xf>
    <xf numFmtId="0" fontId="4" fillId="3" borderId="3" xfId="0" applyFont="1" applyFill="1" applyBorder="1" applyAlignment="1">
      <alignment horizontal="center" vertical="center"/>
    </xf>
    <xf numFmtId="0" fontId="4" fillId="3" borderId="3" xfId="0" applyFont="1" applyFill="1" applyBorder="1" applyAlignment="1">
      <alignment horizontal="center"/>
    </xf>
    <xf numFmtId="14" fontId="4" fillId="3" borderId="3" xfId="0" applyNumberFormat="1" applyFont="1" applyFill="1" applyBorder="1" applyAlignment="1">
      <alignment horizontal="center"/>
    </xf>
    <xf numFmtId="3" fontId="7" fillId="0" borderId="2" xfId="0" applyNumberFormat="1" applyFont="1" applyBorder="1" applyAlignment="1">
      <alignment horizontal="center"/>
    </xf>
    <xf numFmtId="0" fontId="8" fillId="0" borderId="3" xfId="0" applyFont="1" applyBorder="1" applyAlignment="1">
      <alignment horizontal="center"/>
    </xf>
    <xf numFmtId="3" fontId="8" fillId="0" borderId="3" xfId="0" applyNumberFormat="1" applyFont="1" applyBorder="1" applyAlignment="1">
      <alignment horizontal="center"/>
    </xf>
    <xf numFmtId="3" fontId="7" fillId="0" borderId="4" xfId="0" applyNumberFormat="1" applyFont="1" applyBorder="1" applyAlignment="1">
      <alignment horizontal="center"/>
    </xf>
    <xf numFmtId="14" fontId="4" fillId="3" borderId="5" xfId="0" applyNumberFormat="1" applyFont="1" applyFill="1" applyBorder="1" applyAlignment="1">
      <alignment horizontal="center"/>
    </xf>
    <xf numFmtId="0" fontId="4" fillId="3" borderId="5" xfId="0" applyFont="1" applyFill="1" applyBorder="1" applyAlignment="1">
      <alignment horizontal="center"/>
    </xf>
    <xf numFmtId="0" fontId="8" fillId="0" borderId="0" xfId="0" applyFont="1"/>
    <xf numFmtId="0" fontId="2" fillId="3" borderId="3" xfId="0" applyFont="1" applyFill="1" applyBorder="1"/>
    <xf numFmtId="164" fontId="8" fillId="0" borderId="0" xfId="1" applyNumberFormat="1" applyFont="1" applyFill="1" applyBorder="1" applyAlignment="1">
      <alignment horizontal="center"/>
    </xf>
    <xf numFmtId="0" fontId="10" fillId="3" borderId="0" xfId="0" applyFont="1" applyFill="1" applyAlignment="1">
      <alignment horizontal="center" vertical="center"/>
    </xf>
    <xf numFmtId="165" fontId="10" fillId="3" borderId="0" xfId="0" applyNumberFormat="1" applyFont="1" applyFill="1" applyAlignment="1">
      <alignment horizontal="center" vertical="center"/>
    </xf>
    <xf numFmtId="0" fontId="11" fillId="0" borderId="0" xfId="0" applyFont="1"/>
    <xf numFmtId="37" fontId="11" fillId="0" borderId="0" xfId="0" applyNumberFormat="1" applyFont="1" applyAlignment="1">
      <alignment horizontal="center" vertical="center"/>
    </xf>
    <xf numFmtId="3" fontId="11" fillId="0" borderId="0" xfId="0" applyNumberFormat="1" applyFont="1" applyAlignment="1">
      <alignment horizontal="center"/>
    </xf>
    <xf numFmtId="0" fontId="12" fillId="0" borderId="0" xfId="0" applyFont="1"/>
    <xf numFmtId="0" fontId="13" fillId="0" borderId="0" xfId="0" applyFont="1" applyAlignment="1">
      <alignment horizontal="center"/>
    </xf>
    <xf numFmtId="37" fontId="14" fillId="0" borderId="0" xfId="0" applyNumberFormat="1" applyFont="1" applyAlignment="1">
      <alignment horizontal="center" vertical="center"/>
    </xf>
    <xf numFmtId="0" fontId="13" fillId="0" borderId="0" xfId="0" applyFont="1" applyAlignment="1">
      <alignment horizontal="center" vertical="center"/>
    </xf>
    <xf numFmtId="0" fontId="14" fillId="0" borderId="0" xfId="0" applyFont="1" applyAlignment="1">
      <alignment horizontal="center" vertical="center"/>
    </xf>
    <xf numFmtId="37" fontId="14" fillId="0" borderId="0" xfId="0" applyNumberFormat="1" applyFont="1" applyAlignment="1">
      <alignment horizontal="center"/>
    </xf>
    <xf numFmtId="0" fontId="10" fillId="3" borderId="1" xfId="0" applyFont="1" applyFill="1" applyBorder="1" applyAlignment="1">
      <alignment horizontal="center"/>
    </xf>
    <xf numFmtId="0" fontId="11" fillId="0" borderId="1" xfId="0" applyFont="1" applyBorder="1" applyAlignment="1">
      <alignment horizontal="center"/>
    </xf>
    <xf numFmtId="0" fontId="11" fillId="0" borderId="0" xfId="0" applyFont="1" applyAlignment="1">
      <alignment horizontal="center"/>
    </xf>
    <xf numFmtId="0" fontId="15" fillId="0" borderId="0" xfId="0" applyFont="1"/>
    <xf numFmtId="0" fontId="13" fillId="2" borderId="0" xfId="0" applyFont="1" applyFill="1" applyAlignment="1">
      <alignment horizontal="center" vertical="center"/>
    </xf>
    <xf numFmtId="3" fontId="13" fillId="2" borderId="0" xfId="0" applyNumberFormat="1" applyFont="1" applyFill="1" applyAlignment="1">
      <alignment horizontal="center" vertical="center"/>
    </xf>
    <xf numFmtId="10" fontId="13" fillId="0" borderId="0" xfId="0" applyNumberFormat="1" applyFont="1" applyAlignment="1">
      <alignment horizontal="center" vertical="center"/>
    </xf>
    <xf numFmtId="0" fontId="14" fillId="0" borderId="0" xfId="0" applyFont="1" applyAlignment="1">
      <alignment horizontal="center" vertical="center" wrapText="1"/>
    </xf>
    <xf numFmtId="37" fontId="14" fillId="0" borderId="0" xfId="0" applyNumberFormat="1" applyFont="1" applyAlignment="1">
      <alignment horizontal="center" vertical="center" wrapText="1"/>
    </xf>
    <xf numFmtId="37" fontId="13" fillId="2" borderId="0" xfId="0" applyNumberFormat="1" applyFont="1" applyFill="1" applyAlignment="1">
      <alignment horizontal="center" vertical="center"/>
    </xf>
    <xf numFmtId="0" fontId="2" fillId="3" borderId="3" xfId="0" applyFont="1" applyFill="1" applyBorder="1" applyAlignment="1" applyProtection="1">
      <alignment horizontal="center"/>
      <protection locked="0"/>
    </xf>
    <xf numFmtId="0" fontId="12" fillId="0" borderId="0" xfId="0" applyFont="1" applyAlignment="1">
      <alignment horizontal="center"/>
    </xf>
    <xf numFmtId="14" fontId="2" fillId="3" borderId="0" xfId="0" applyNumberFormat="1" applyFont="1" applyFill="1" applyAlignment="1">
      <alignment horizontal="center"/>
    </xf>
    <xf numFmtId="166" fontId="11" fillId="0" borderId="1" xfId="0" applyNumberFormat="1" applyFont="1" applyBorder="1" applyAlignment="1">
      <alignment horizontal="center"/>
    </xf>
    <xf numFmtId="37" fontId="7" fillId="0" borderId="3" xfId="0" applyNumberFormat="1" applyFont="1" applyBorder="1" applyAlignment="1">
      <alignment horizontal="center"/>
    </xf>
    <xf numFmtId="37" fontId="7" fillId="0" borderId="0" xfId="0" applyNumberFormat="1" applyFont="1" applyAlignment="1">
      <alignment horizontal="center"/>
    </xf>
    <xf numFmtId="37" fontId="8" fillId="0" borderId="3" xfId="0" applyNumberFormat="1" applyFont="1" applyBorder="1" applyAlignment="1">
      <alignment horizontal="center"/>
    </xf>
    <xf numFmtId="37" fontId="7" fillId="0" borderId="0" xfId="0" applyNumberFormat="1" applyFont="1"/>
    <xf numFmtId="37" fontId="0" fillId="0" borderId="0" xfId="0" applyNumberFormat="1"/>
    <xf numFmtId="37" fontId="7" fillId="0" borderId="0" xfId="0" applyNumberFormat="1" applyFont="1" applyAlignment="1">
      <alignment horizontal="center" vertical="center"/>
    </xf>
    <xf numFmtId="37" fontId="7" fillId="0" borderId="3" xfId="0" applyNumberFormat="1" applyFont="1" applyBorder="1" applyAlignment="1">
      <alignment horizontal="center" vertical="center"/>
    </xf>
    <xf numFmtId="37" fontId="13" fillId="0" borderId="0" xfId="0" applyNumberFormat="1" applyFont="1" applyAlignment="1">
      <alignment horizontal="center"/>
    </xf>
    <xf numFmtId="37" fontId="11" fillId="0" borderId="0" xfId="0" applyNumberFormat="1" applyFont="1" applyAlignment="1">
      <alignment horizontal="center"/>
    </xf>
    <xf numFmtId="0" fontId="7" fillId="0" borderId="3" xfId="0" applyFont="1" applyBorder="1"/>
    <xf numFmtId="0" fontId="8" fillId="0" borderId="3" xfId="0" applyFont="1" applyBorder="1"/>
    <xf numFmtId="0" fontId="16" fillId="0" borderId="0" xfId="0" applyFont="1" applyAlignment="1">
      <alignment horizontal="center"/>
    </xf>
    <xf numFmtId="37" fontId="16" fillId="0" borderId="0" xfId="0" applyNumberFormat="1" applyFont="1" applyAlignment="1">
      <alignment horizontal="center"/>
    </xf>
    <xf numFmtId="3" fontId="16" fillId="0" borderId="0" xfId="0" applyNumberFormat="1" applyFont="1" applyAlignment="1">
      <alignment horizontal="center"/>
    </xf>
    <xf numFmtId="0" fontId="4" fillId="0" borderId="0" xfId="0" applyFont="1"/>
    <xf numFmtId="0" fontId="17" fillId="0" borderId="0" xfId="0" applyFont="1"/>
    <xf numFmtId="37" fontId="17" fillId="0" borderId="0" xfId="0" applyNumberFormat="1" applyFont="1" applyAlignment="1">
      <alignment horizontal="center"/>
    </xf>
    <xf numFmtId="0" fontId="18" fillId="0" borderId="0" xfId="0" applyFont="1"/>
    <xf numFmtId="37" fontId="8" fillId="0" borderId="0" xfId="0" applyNumberFormat="1" applyFont="1" applyAlignment="1">
      <alignment horizontal="center"/>
    </xf>
    <xf numFmtId="0" fontId="19" fillId="0" borderId="0" xfId="0" applyFont="1"/>
    <xf numFmtId="37" fontId="7" fillId="0" borderId="0" xfId="0" quotePrefix="1" applyNumberFormat="1" applyFont="1" applyAlignment="1">
      <alignment horizontal="center"/>
    </xf>
    <xf numFmtId="14" fontId="7" fillId="0" borderId="0" xfId="0" applyNumberFormat="1" applyFont="1" applyAlignment="1">
      <alignment horizontal="center"/>
    </xf>
    <xf numFmtId="167" fontId="13" fillId="2" borderId="0" xfId="0" applyNumberFormat="1" applyFont="1" applyFill="1" applyAlignment="1">
      <alignment horizontal="center" vertical="center"/>
    </xf>
    <xf numFmtId="37" fontId="12" fillId="0" borderId="0" xfId="0" applyNumberFormat="1" applyFont="1" applyAlignment="1">
      <alignment horizontal="center"/>
    </xf>
    <xf numFmtId="37" fontId="0" fillId="0" borderId="0" xfId="0" applyNumberFormat="1" applyAlignment="1">
      <alignment horizontal="center"/>
    </xf>
    <xf numFmtId="0" fontId="0" fillId="0" borderId="0" xfId="0" applyAlignment="1">
      <alignment horizontal="center"/>
    </xf>
    <xf numFmtId="0" fontId="7" fillId="0" borderId="3" xfId="0" applyFont="1" applyBorder="1" applyAlignment="1">
      <alignment wrapText="1"/>
    </xf>
    <xf numFmtId="0" fontId="18" fillId="0" borderId="0" xfId="0" applyFont="1" applyAlignment="1">
      <alignment horizontal="center"/>
    </xf>
    <xf numFmtId="0" fontId="7" fillId="0" borderId="3" xfId="0" applyFont="1" applyBorder="1" applyAlignment="1">
      <alignment horizontal="left"/>
    </xf>
    <xf numFmtId="0" fontId="8" fillId="0" borderId="3" xfId="0" applyFont="1" applyBorder="1" applyAlignment="1">
      <alignment horizontal="left"/>
    </xf>
    <xf numFmtId="0" fontId="4" fillId="3" borderId="3" xfId="0" applyFont="1" applyFill="1" applyBorder="1" applyAlignment="1" applyProtection="1">
      <alignment horizontal="center"/>
      <protection locked="0"/>
    </xf>
    <xf numFmtId="0" fontId="11" fillId="0" borderId="0" xfId="0" applyFont="1" applyAlignment="1">
      <alignment horizontal="center" vertical="center"/>
    </xf>
    <xf numFmtId="3" fontId="11" fillId="0" borderId="6" xfId="0" applyNumberFormat="1" applyFont="1" applyBorder="1" applyAlignment="1">
      <alignment horizontal="center"/>
    </xf>
    <xf numFmtId="37" fontId="11" fillId="0" borderId="6" xfId="0" applyNumberFormat="1" applyFont="1" applyBorder="1" applyAlignment="1">
      <alignment horizontal="center" vertical="center"/>
    </xf>
    <xf numFmtId="14" fontId="21" fillId="0" borderId="0" xfId="0" applyNumberFormat="1" applyFont="1" applyAlignment="1">
      <alignment horizontal="center"/>
    </xf>
    <xf numFmtId="37" fontId="8" fillId="0" borderId="0" xfId="0" applyNumberFormat="1" applyFont="1"/>
  </cellXfs>
  <cellStyles count="3">
    <cellStyle name="Hiperlink" xfId="2" builtinId="8"/>
    <cellStyle name="Normal" xfId="0" builtinId="0"/>
    <cellStyle name="Vírgula 2" xfId="1" xr:uid="{00000000-0005-0000-0000-000002000000}"/>
  </cellStyles>
  <dxfs count="0"/>
  <tableStyles count="1" defaultTableStyle="TableStyleMedium2" defaultPivotStyle="PivotStyleLight16">
    <tableStyle name="Invisible" pivot="0" table="0" count="0" xr9:uid="{00000000-0011-0000-FFFF-FFFF00000000}"/>
  </tableStyles>
  <colors>
    <mruColors>
      <color rgb="FF375729"/>
      <color rgb="FFEE7904"/>
      <color rgb="FF467886"/>
      <color rgb="FFFFC000"/>
      <color rgb="FFDCDC7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customXml" Target="../customXml/item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powerPivotData" Target="model/item.data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20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onnections" Target="connections.xml"/><Relationship Id="rId22" Type="http://schemas.openxmlformats.org/officeDocument/2006/relationships/customXml" Target="../customXml/item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190500</xdr:colOff>
      <xdr:row>31</xdr:row>
      <xdr:rowOff>184150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DC9700D7-A0FD-4CB2-9577-9CEA38D93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4572000" cy="6191250"/>
        </a:xfrm>
        <a:prstGeom prst="rect">
          <a:avLst/>
        </a:prstGeom>
      </xdr:spPr>
    </xdr:pic>
    <xdr:clientData/>
  </xdr:twoCellAnchor>
  <xdr:twoCellAnchor>
    <xdr:from>
      <xdr:col>0</xdr:col>
      <xdr:colOff>100853</xdr:colOff>
      <xdr:row>16</xdr:row>
      <xdr:rowOff>95250</xdr:rowOff>
    </xdr:from>
    <xdr:to>
      <xdr:col>5</xdr:col>
      <xdr:colOff>123825</xdr:colOff>
      <xdr:row>25</xdr:row>
      <xdr:rowOff>0</xdr:rowOff>
    </xdr:to>
    <xdr:sp macro="" textlink="">
      <xdr:nvSpPr>
        <xdr:cNvPr id="8" name="CaixaDeTexto 22">
          <a:extLst>
            <a:ext uri="{FF2B5EF4-FFF2-40B4-BE49-F238E27FC236}">
              <a16:creationId xmlns:a16="http://schemas.microsoft.com/office/drawing/2014/main" id="{9ECE3263-AE73-4313-8F36-45C126FD57A5}"/>
            </a:ext>
            <a:ext uri="{147F2762-F138-4A5C-976F-8EAC2B608ADB}">
              <a16:predDERef xmlns:a16="http://schemas.microsoft.com/office/drawing/2014/main" pred="{EB5DB87B-8CDF-40BD-8978-989A6D104AF0}"/>
            </a:ext>
          </a:extLst>
        </xdr:cNvPr>
        <xdr:cNvSpPr txBox="1">
          <a:spLocks noChangeArrowheads="1"/>
        </xdr:cNvSpPr>
      </xdr:nvSpPr>
      <xdr:spPr bwMode="auto">
        <a:xfrm>
          <a:off x="100853" y="3009900"/>
          <a:ext cx="2699497" cy="1524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91440" tIns="45720" rIns="91440" bIns="45720" anchor="t" upright="1"/>
        <a:lstStyle/>
        <a:p>
          <a:pPr algn="ctr" rtl="1">
            <a:defRPr sz="1000"/>
          </a:pPr>
          <a:r>
            <a:rPr lang="pt-BR" sz="2800" b="1" i="0" strike="noStrike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Base</a:t>
          </a:r>
          <a:r>
            <a:rPr lang="pt-BR" sz="2800" b="1" i="0" strike="noStrike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 Histórica</a:t>
          </a:r>
        </a:p>
        <a:p>
          <a:pPr algn="ctr" rtl="1">
            <a:defRPr sz="1000"/>
          </a:pPr>
          <a:r>
            <a:rPr lang="pt-BR" sz="2800" b="1" i="0" strike="noStrike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Boa Safra</a:t>
          </a:r>
          <a:endParaRPr lang="pt-BR" sz="2800" b="1" i="0" strike="noStrike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557893</xdr:colOff>
      <xdr:row>40</xdr:row>
      <xdr:rowOff>176893</xdr:rowOff>
    </xdr:from>
    <xdr:to>
      <xdr:col>0</xdr:col>
      <xdr:colOff>2691791</xdr:colOff>
      <xdr:row>49</xdr:row>
      <xdr:rowOff>136072</xdr:rowOff>
    </xdr:to>
    <xdr:grpSp>
      <xdr:nvGrpSpPr>
        <xdr:cNvPr id="4" name="Agrupar 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E68BFEE-D265-79A1-FBDE-C927F57B2D70}"/>
            </a:ext>
          </a:extLst>
        </xdr:cNvPr>
        <xdr:cNvGrpSpPr/>
      </xdr:nvGrpSpPr>
      <xdr:grpSpPr>
        <a:xfrm>
          <a:off x="557893" y="7796893"/>
          <a:ext cx="2133898" cy="1673679"/>
          <a:chOff x="557893" y="7415893"/>
          <a:chExt cx="2133898" cy="1673679"/>
        </a:xfrm>
      </xdr:grpSpPr>
      <xdr:pic>
        <xdr:nvPicPr>
          <xdr:cNvPr id="2" name="Imagem 1">
            <a:extLst>
              <a:ext uri="{FF2B5EF4-FFF2-40B4-BE49-F238E27FC236}">
                <a16:creationId xmlns:a16="http://schemas.microsoft.com/office/drawing/2014/main" id="{FD0FCE51-999D-9930-E7EB-18342959ABD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3" name="Seta: para a Direita 2">
            <a:extLst>
              <a:ext uri="{FF2B5EF4-FFF2-40B4-BE49-F238E27FC236}">
                <a16:creationId xmlns:a16="http://schemas.microsoft.com/office/drawing/2014/main" id="{DE58891A-6349-9C83-9634-280E73C579C1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707571</xdr:colOff>
      <xdr:row>46</xdr:row>
      <xdr:rowOff>40821</xdr:rowOff>
    </xdr:from>
    <xdr:to>
      <xdr:col>0</xdr:col>
      <xdr:colOff>2841469</xdr:colOff>
      <xdr:row>55</xdr:row>
      <xdr:rowOff>0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729A4BF0-C24C-408A-AA1E-54582B07E0FD}"/>
            </a:ext>
          </a:extLst>
        </xdr:cNvPr>
        <xdr:cNvGrpSpPr/>
      </xdr:nvGrpSpPr>
      <xdr:grpSpPr>
        <a:xfrm>
          <a:off x="707571" y="8803821"/>
          <a:ext cx="2133898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6C8A70F2-C316-EB39-8D2A-49D772B4AFD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746AB5D4-197B-56D7-38B4-B50B06F53F72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1581831</xdr:colOff>
      <xdr:row>35</xdr:row>
      <xdr:rowOff>146276</xdr:rowOff>
    </xdr:from>
    <xdr:to>
      <xdr:col>0</xdr:col>
      <xdr:colOff>3727635</xdr:colOff>
      <xdr:row>44</xdr:row>
      <xdr:rowOff>105455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4B61A572-F826-49C8-9CF6-58C05B759146}"/>
            </a:ext>
          </a:extLst>
        </xdr:cNvPr>
        <xdr:cNvGrpSpPr/>
      </xdr:nvGrpSpPr>
      <xdr:grpSpPr>
        <a:xfrm>
          <a:off x="1581831" y="6813776"/>
          <a:ext cx="2145804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7EF6D5F0-A4FA-611E-647A-AB166B1B5E1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FB63CD0E-FEEB-3A55-4580-3B8D1EEBC7BA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1401536</xdr:colOff>
      <xdr:row>103</xdr:row>
      <xdr:rowOff>40821</xdr:rowOff>
    </xdr:from>
    <xdr:to>
      <xdr:col>0</xdr:col>
      <xdr:colOff>3547340</xdr:colOff>
      <xdr:row>112</xdr:row>
      <xdr:rowOff>0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0D88C86-4C55-4B15-93EA-70241029A3ED}"/>
            </a:ext>
          </a:extLst>
        </xdr:cNvPr>
        <xdr:cNvGrpSpPr/>
      </xdr:nvGrpSpPr>
      <xdr:grpSpPr>
        <a:xfrm>
          <a:off x="1401536" y="19684733"/>
          <a:ext cx="2145804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84397750-6CF4-3A46-DCC1-EEEEDEA65EB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D59FA313-A4F3-8FDE-DEB9-6E1A7733B23E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557893</xdr:colOff>
      <xdr:row>40</xdr:row>
      <xdr:rowOff>176893</xdr:rowOff>
    </xdr:from>
    <xdr:to>
      <xdr:col>0</xdr:col>
      <xdr:colOff>2691791</xdr:colOff>
      <xdr:row>49</xdr:row>
      <xdr:rowOff>136072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940A08D-59B6-47DB-803B-6D39237C7924}"/>
            </a:ext>
          </a:extLst>
        </xdr:cNvPr>
        <xdr:cNvGrpSpPr/>
      </xdr:nvGrpSpPr>
      <xdr:grpSpPr>
        <a:xfrm>
          <a:off x="557893" y="7796893"/>
          <a:ext cx="2133898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18915C6B-2B8F-7A12-338C-11FB0C0D091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917A3220-71C8-5F31-67A3-0E0EF3EB14D6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707571</xdr:colOff>
      <xdr:row>47</xdr:row>
      <xdr:rowOff>40821</xdr:rowOff>
    </xdr:from>
    <xdr:to>
      <xdr:col>0</xdr:col>
      <xdr:colOff>2841469</xdr:colOff>
      <xdr:row>56</xdr:row>
      <xdr:rowOff>0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A3EB794-1D41-42A4-8D31-86AAEB02310C}"/>
            </a:ext>
          </a:extLst>
        </xdr:cNvPr>
        <xdr:cNvGrpSpPr/>
      </xdr:nvGrpSpPr>
      <xdr:grpSpPr>
        <a:xfrm>
          <a:off x="707571" y="8994321"/>
          <a:ext cx="2133898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EF849010-3C2A-B8A9-082F-DAB8E484202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1A9E5777-DB2E-EB2A-5077-36841FB0D7FB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1581831</xdr:colOff>
      <xdr:row>36</xdr:row>
      <xdr:rowOff>146276</xdr:rowOff>
    </xdr:from>
    <xdr:to>
      <xdr:col>0</xdr:col>
      <xdr:colOff>3727635</xdr:colOff>
      <xdr:row>45</xdr:row>
      <xdr:rowOff>105455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A7EA6F6-FEE5-49C4-9EAA-3946BD780CF3}"/>
            </a:ext>
          </a:extLst>
        </xdr:cNvPr>
        <xdr:cNvGrpSpPr/>
      </xdr:nvGrpSpPr>
      <xdr:grpSpPr>
        <a:xfrm>
          <a:off x="1581831" y="7004276"/>
          <a:ext cx="2145804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549D3D64-09FD-E268-56F0-88F2820FEB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DFF42B8A-41D7-69B9-5CF4-8C0A26E5CE16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1031875</xdr:colOff>
      <xdr:row>102</xdr:row>
      <xdr:rowOff>192767</xdr:rowOff>
    </xdr:from>
    <xdr:to>
      <xdr:col>0</xdr:col>
      <xdr:colOff>3547340</xdr:colOff>
      <xdr:row>109</xdr:row>
      <xdr:rowOff>136071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6FE5771-C14A-4085-BFDC-4C716EF69DCE}"/>
            </a:ext>
          </a:extLst>
        </xdr:cNvPr>
        <xdr:cNvGrpSpPr/>
      </xdr:nvGrpSpPr>
      <xdr:grpSpPr>
        <a:xfrm>
          <a:off x="1031875" y="19646179"/>
          <a:ext cx="2515465" cy="1276804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9D53F9E9-D635-23F8-C506-221D1CF69C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691AED99-3B6F-745B-9094-B44A0E68ED61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169372</xdr:colOff>
      <xdr:row>8</xdr:row>
      <xdr:rowOff>169256</xdr:rowOff>
    </xdr:from>
    <xdr:to>
      <xdr:col>0</xdr:col>
      <xdr:colOff>2289772</xdr:colOff>
      <xdr:row>16</xdr:row>
      <xdr:rowOff>8862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3B414A56-600C-46AC-9AE3-F036281DB104}"/>
            </a:ext>
          </a:extLst>
        </xdr:cNvPr>
        <xdr:cNvGrpSpPr/>
      </xdr:nvGrpSpPr>
      <xdr:grpSpPr>
        <a:xfrm>
          <a:off x="169372" y="1928580"/>
          <a:ext cx="2120400" cy="1576517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3F773108-830D-7170-A81F-C94FC4B1D76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AE97CCBA-9BE6-7A7E-E1E2-7B1CC45625F8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580159</xdr:colOff>
      <xdr:row>37</xdr:row>
      <xdr:rowOff>79168</xdr:rowOff>
    </xdr:from>
    <xdr:to>
      <xdr:col>0</xdr:col>
      <xdr:colOff>2702511</xdr:colOff>
      <xdr:row>44</xdr:row>
      <xdr:rowOff>185263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82C1E4A-7DA5-4D0B-84D0-2AD38CB14694}"/>
            </a:ext>
          </a:extLst>
        </xdr:cNvPr>
        <xdr:cNvGrpSpPr/>
      </xdr:nvGrpSpPr>
      <xdr:grpSpPr>
        <a:xfrm>
          <a:off x="580159" y="9066286"/>
          <a:ext cx="2122352" cy="1674918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BCCCFC63-87AB-B9E4-46A4-05916AF336E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701E10F2-D361-9FC4-71B8-B75DBBFC9C0D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14</xdr:row>
      <xdr:rowOff>0</xdr:rowOff>
    </xdr:from>
    <xdr:to>
      <xdr:col>0</xdr:col>
      <xdr:colOff>2119177</xdr:colOff>
      <xdr:row>21</xdr:row>
      <xdr:rowOff>72477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274D56D-2200-4B13-BE8E-16ECC692A315}"/>
            </a:ext>
          </a:extLst>
        </xdr:cNvPr>
        <xdr:cNvGrpSpPr/>
      </xdr:nvGrpSpPr>
      <xdr:grpSpPr>
        <a:xfrm>
          <a:off x="0" y="3137647"/>
          <a:ext cx="2119177" cy="1641301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D598EAEF-4583-36B3-CBD1-2DB4CABF5AC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02931C85-B70C-16D6-F586-8637BA1A01C5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Tema1">
  <a:themeElements>
    <a:clrScheme name="Apresentação RI">
      <a:dk1>
        <a:srgbClr val="3F3F3F"/>
      </a:dk1>
      <a:lt1>
        <a:srgbClr val="F2F2F2"/>
      </a:lt1>
      <a:dk2>
        <a:srgbClr val="595959"/>
      </a:dk2>
      <a:lt2>
        <a:srgbClr val="D8D8D8"/>
      </a:lt2>
      <a:accent1>
        <a:srgbClr val="375729"/>
      </a:accent1>
      <a:accent2>
        <a:srgbClr val="577D39"/>
      </a:accent2>
      <a:accent3>
        <a:srgbClr val="728E3B"/>
      </a:accent3>
      <a:accent4>
        <a:srgbClr val="93AA3C"/>
      </a:accent4>
      <a:accent5>
        <a:srgbClr val="B8D654"/>
      </a:accent5>
      <a:accent6>
        <a:srgbClr val="375729"/>
      </a:accent6>
      <a:hlink>
        <a:srgbClr val="467886"/>
      </a:hlink>
      <a:folHlink>
        <a:srgbClr val="96607D"/>
      </a:folHlink>
    </a:clrScheme>
    <a:fontScheme name="Personalizada 1">
      <a:majorFont>
        <a:latin typeface="Montserrat"/>
        <a:ea typeface=""/>
        <a:cs typeface=""/>
      </a:majorFont>
      <a:minorFont>
        <a:latin typeface="Aptos"/>
        <a:ea typeface=""/>
        <a:cs typeface="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Tema1" id="{0A4D3782-8743-44F5-B291-CE4E51A64695}" vid="{D8AB78E1-0340-4220-9804-94EEB6BFD6F9}"/>
    </a:ext>
  </a:extLst>
</a:theme>
</file>

<file path=xl/webextensions/_rels/taskpanes.xml.rels><?xml version="1.0" encoding="UTF-8" standalone="yes"?>
<Relationships xmlns="http://schemas.openxmlformats.org/package/2006/relationships"><Relationship Id="rId1" Type="http://schemas.microsoft.com/office/2011/relationships/webextension" Target="webextension1.xml"/></Relationships>
</file>

<file path=xl/webextensions/taskpanes.xml><?xml version="1.0" encoding="utf-8"?>
<wetp:taskpanes xmlns:wetp="http://schemas.microsoft.com/office/webextensions/taskpanes/2010/11">
  <wetp:taskpane dockstate="right" visibility="0" width="0" row="0">
    <wetp:webextensionref xmlns:r="http://schemas.openxmlformats.org/officeDocument/2006/relationships" r:id="rId1"/>
  </wetp:taskpane>
</wetp:taskpanes>
</file>

<file path=xl/webextensions/webextension1.xml><?xml version="1.0" encoding="utf-8"?>
<we:webextension xmlns:we="http://schemas.microsoft.com/office/webextensions/webextension/2010/11" id="{E4ACFBA6-7F21-4072-80A7-035894451C9E}">
  <we:reference id="wa200001456" version="2.1.0.0" store="pt-BR" storeType="OMEX"/>
  <we:alternateReferences>
    <we:reference id="WA200001456" version="2.1.0.0" store="" storeType="OMEX"/>
  </we:alternateReferences>
  <we:properties/>
  <we:bindings/>
  <we:snapshot xmlns:r="http://schemas.openxmlformats.org/officeDocument/2006/relationships"/>
  <we:extLst>
    <a:ext xmlns:a="http://schemas.openxmlformats.org/drawingml/2006/main" uri="{D87F86FE-615C-45B5-9D79-34F1136793EB}">
      <we:containsCustomFunctions/>
    </a:ext>
    <a:ext xmlns:a="http://schemas.openxmlformats.org/drawingml/2006/main" uri="{7C84B067-C214-45C3-A712-C9D94CD141B2}">
      <we:customFunctionIdList>
        <we:customFunctionIds>FDS</we:customFunctionIds>
        <we:customFunctionIds>FDSN</we:customFunctionIds>
        <we:customFunctionIds>FDSZ</we:customFunctionIds>
        <we:customFunctionIds>FDSB</we:customFunctionIds>
        <we:customFunctionIds>FDSC</we:customFunctionIds>
        <we:customFunctionIds>FDSR</we:customFunctionIds>
        <we:customFunctionIds>FDSRN</we:customFunctionIds>
        <we:customFunctionIds>FDSRZ</we:customFunctionIds>
        <we:customFunctionIds>FDSRB</we:customFunctionIds>
        <we:customFunctionIds>FDSRC</we:customFunctionIds>
        <we:customFunctionIds>FDSLIVE</we:customFunctionIds>
        <we:customFunctionIds>FactSetLive.RTDFunction.1.FDSLIVE</we:customFunctionIds>
      </we:customFunctionIdList>
    </a:ext>
  </we:extLst>
</we:webextension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3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DCDC7E"/>
  </sheetPr>
  <dimension ref="A1:P32"/>
  <sheetViews>
    <sheetView showGridLines="0" zoomScale="65" zoomScaleNormal="65" workbookViewId="0"/>
  </sheetViews>
  <sheetFormatPr defaultColWidth="0" defaultRowHeight="0" customHeight="1" zeroHeight="1" x14ac:dyDescent="0.3"/>
  <cols>
    <col min="1" max="1" width="3.5" style="1" customWidth="1"/>
    <col min="2" max="16" width="9" style="1" customWidth="1"/>
    <col min="17" max="16384" width="8" style="1" hidden="1"/>
  </cols>
  <sheetData>
    <row r="1" spans="2:13" ht="15" customHeight="1" x14ac:dyDescent="0.3"/>
    <row r="2" spans="2:13" ht="15" x14ac:dyDescent="0.3"/>
    <row r="3" spans="2:13" ht="15" x14ac:dyDescent="0.3">
      <c r="I3" s="48" t="s">
        <v>366</v>
      </c>
    </row>
    <row r="4" spans="2:13" ht="15" x14ac:dyDescent="0.3"/>
    <row r="5" spans="2:13" ht="15.75" x14ac:dyDescent="0.3">
      <c r="I5" s="1">
        <v>1</v>
      </c>
      <c r="J5" s="4" t="s">
        <v>193</v>
      </c>
    </row>
    <row r="6" spans="2:13" ht="15.75" x14ac:dyDescent="0.3">
      <c r="I6" s="1">
        <v>2</v>
      </c>
      <c r="J6" s="4" t="s">
        <v>365</v>
      </c>
    </row>
    <row r="7" spans="2:13" ht="15.75" x14ac:dyDescent="0.3">
      <c r="I7" s="1">
        <v>3</v>
      </c>
      <c r="J7" s="4" t="s">
        <v>374</v>
      </c>
    </row>
    <row r="8" spans="2:13" ht="15.75" x14ac:dyDescent="0.3">
      <c r="B8" s="2"/>
      <c r="C8" s="2"/>
      <c r="D8" s="2"/>
      <c r="E8" s="2"/>
      <c r="F8" s="2"/>
      <c r="G8" s="2"/>
      <c r="H8" s="2"/>
      <c r="I8" s="1">
        <v>4</v>
      </c>
      <c r="J8" s="4" t="s">
        <v>369</v>
      </c>
      <c r="K8" s="2"/>
      <c r="L8" s="2"/>
      <c r="M8" s="2"/>
    </row>
    <row r="9" spans="2:13" ht="15" x14ac:dyDescent="0.3"/>
    <row r="10" spans="2:13" ht="15" x14ac:dyDescent="0.3"/>
    <row r="11" spans="2:13" ht="15" x14ac:dyDescent="0.3">
      <c r="B11" s="2"/>
      <c r="C11" s="2"/>
      <c r="D11" s="2"/>
      <c r="E11" s="2"/>
      <c r="F11" s="2"/>
      <c r="G11" s="2"/>
      <c r="H11" s="2"/>
      <c r="I11" s="48" t="s">
        <v>367</v>
      </c>
      <c r="J11" s="2"/>
      <c r="K11" s="2"/>
      <c r="L11" s="2"/>
      <c r="M11" s="2"/>
    </row>
    <row r="12" spans="2:13" ht="15" x14ac:dyDescent="0.3"/>
    <row r="13" spans="2:13" ht="15.75" x14ac:dyDescent="0.3">
      <c r="B13" s="2"/>
      <c r="C13" s="2"/>
      <c r="D13" s="2"/>
      <c r="E13" s="2"/>
      <c r="F13" s="2"/>
      <c r="G13" s="2"/>
      <c r="H13" s="2"/>
      <c r="I13" s="1">
        <v>1</v>
      </c>
      <c r="J13" s="4" t="s">
        <v>370</v>
      </c>
      <c r="K13" s="2"/>
      <c r="L13" s="2"/>
      <c r="M13" s="2"/>
    </row>
    <row r="14" spans="2:13" ht="15.75" x14ac:dyDescent="0.3">
      <c r="I14" s="1">
        <v>2</v>
      </c>
      <c r="J14" s="4" t="s">
        <v>371</v>
      </c>
    </row>
    <row r="15" spans="2:13" ht="15.75" x14ac:dyDescent="0.3">
      <c r="I15" s="1">
        <v>3</v>
      </c>
      <c r="J15" s="4" t="s">
        <v>374</v>
      </c>
    </row>
    <row r="16" spans="2:13" ht="15.75" x14ac:dyDescent="0.3">
      <c r="I16" s="1">
        <v>4</v>
      </c>
      <c r="J16" s="4" t="s">
        <v>369</v>
      </c>
    </row>
    <row r="17" spans="9:11" ht="15" x14ac:dyDescent="0.3"/>
    <row r="18" spans="9:11" ht="15" x14ac:dyDescent="0.3"/>
    <row r="19" spans="9:11" ht="15" x14ac:dyDescent="0.3">
      <c r="I19" s="48" t="s">
        <v>368</v>
      </c>
    </row>
    <row r="20" spans="9:11" ht="15" x14ac:dyDescent="0.3"/>
    <row r="21" spans="9:11" ht="15.75" x14ac:dyDescent="0.3">
      <c r="I21" s="1">
        <v>1</v>
      </c>
      <c r="J21" s="4" t="s">
        <v>372</v>
      </c>
    </row>
    <row r="22" spans="9:11" ht="15.75" x14ac:dyDescent="0.3">
      <c r="I22" s="1">
        <v>2</v>
      </c>
      <c r="J22" s="4" t="s">
        <v>377</v>
      </c>
    </row>
    <row r="23" spans="9:11" ht="15.75" x14ac:dyDescent="0.3">
      <c r="I23" s="1">
        <v>3</v>
      </c>
      <c r="J23" s="4" t="s">
        <v>373</v>
      </c>
      <c r="K23" s="3"/>
    </row>
    <row r="24" spans="9:11" ht="15" x14ac:dyDescent="0.3"/>
    <row r="25" spans="9:11" ht="15" x14ac:dyDescent="0.3"/>
    <row r="26" spans="9:11" ht="15" x14ac:dyDescent="0.3"/>
    <row r="27" spans="9:11" ht="15" x14ac:dyDescent="0.3"/>
    <row r="28" spans="9:11" ht="15" x14ac:dyDescent="0.3"/>
    <row r="29" spans="9:11" ht="15" x14ac:dyDescent="0.3"/>
    <row r="30" spans="9:11" ht="15" x14ac:dyDescent="0.3"/>
    <row r="31" spans="9:11" ht="15" x14ac:dyDescent="0.3"/>
    <row r="32" spans="9:11" ht="15" x14ac:dyDescent="0.3"/>
  </sheetData>
  <hyperlinks>
    <hyperlink ref="J5" location="'1.ATIVO_CONTROLADORA'!A1" display="Ativo " xr:uid="{00000000-0004-0000-0000-000000000000}"/>
    <hyperlink ref="J6" location="'2.PASSIVO_CONTROLADORA'!A1" display="Passivo " xr:uid="{00000000-0004-0000-0000-000001000000}"/>
    <hyperlink ref="J7" location="'3.DRE_CONTROLADORA'!A1" display="Demonstração de Resultado" xr:uid="{00000000-0004-0000-0000-000002000000}"/>
    <hyperlink ref="J8" location="'4.DFC_CONTROLADORA'!A1" display="Demonstração de Fluxo de Caixa" xr:uid="{00000000-0004-0000-0000-000003000000}"/>
    <hyperlink ref="J21" location="DADOS_OPERACIONAIS!A1" display="Dados Operacionais" xr:uid="{00000000-0004-0000-0000-000004000000}"/>
    <hyperlink ref="J23" location="ANEXO_EBITDA!A1" display="Anexo Ebitda" xr:uid="{00000000-0004-0000-0000-000005000000}"/>
    <hyperlink ref="J13" location="'1.ATIVO_CONSOLIDADO'!A1" display="Ativo " xr:uid="{00000000-0004-0000-0000-000006000000}"/>
    <hyperlink ref="J14" location="'2.PASSIVO_CONSOLIDADO'!A1" display="Passivo " xr:uid="{00000000-0004-0000-0000-000007000000}"/>
    <hyperlink ref="J15" location="'3.DRE_CONSOLIDADO'!A1" display="Demonstração de Resultado" xr:uid="{00000000-0004-0000-0000-000008000000}"/>
    <hyperlink ref="J22" location="EBITDA_CONSOLIDADO!A1" display="Ebtida Consolidado" xr:uid="{00000000-0004-0000-0000-00000A000000}"/>
    <hyperlink ref="J16" location="'4.DFC_CONTROLADORA'!A1" display="Demonstração de Fluxo de Caixa / Cash Flows" xr:uid="{58712232-2A20-41FB-A10E-90DFBD1DFE04}"/>
  </hyperlinks>
  <pageMargins left="0.511811024" right="0.511811024" top="0.78740157499999996" bottom="0.78740157499999996" header="0.31496062000000002" footer="0.31496062000000002"/>
  <pageSetup paperSize="9" orientation="portrait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9" tint="0.79998168889431442"/>
  </sheetPr>
  <dimension ref="A1:AF45"/>
  <sheetViews>
    <sheetView showGridLines="0" zoomScale="85" zoomScaleNormal="85" workbookViewId="0">
      <pane xSplit="1" ySplit="4" topLeftCell="T5" activePane="bottomRight" state="frozen"/>
      <selection activeCell="K28" sqref="K28"/>
      <selection pane="topRight" activeCell="K28" sqref="K28"/>
      <selection pane="bottomLeft" activeCell="K28" sqref="K28"/>
      <selection pane="bottomRight" activeCell="AF21" sqref="AF21"/>
    </sheetView>
  </sheetViews>
  <sheetFormatPr defaultColWidth="9" defaultRowHeight="15" outlineLevelCol="1" x14ac:dyDescent="0.25"/>
  <cols>
    <col min="1" max="1" width="36" style="5" bestFit="1" customWidth="1"/>
    <col min="2" max="2" width="38.25" style="5" hidden="1" customWidth="1" outlineLevel="1"/>
    <col min="3" max="3" width="18.375" style="5" customWidth="1" collapsed="1"/>
    <col min="4" max="29" width="18.375" style="5" customWidth="1"/>
    <col min="30" max="30" width="13.125" style="5" customWidth="1"/>
    <col min="31" max="31" width="12.5" style="5" bestFit="1" customWidth="1"/>
    <col min="32" max="32" width="13.625" style="5" bestFit="1" customWidth="1"/>
    <col min="33" max="16384" width="9" style="5"/>
  </cols>
  <sheetData>
    <row r="1" spans="1:30" x14ac:dyDescent="0.25">
      <c r="E1" s="80"/>
      <c r="F1" s="80"/>
      <c r="G1" s="80"/>
      <c r="H1" s="80"/>
      <c r="I1" s="80"/>
      <c r="J1" s="80"/>
      <c r="K1" s="80"/>
      <c r="L1" s="80"/>
      <c r="M1" s="80"/>
      <c r="N1" s="80"/>
      <c r="O1" s="80"/>
      <c r="P1" s="80"/>
      <c r="Q1" s="80"/>
      <c r="R1" s="80"/>
      <c r="S1" s="80"/>
      <c r="T1" s="80"/>
      <c r="U1" s="80"/>
      <c r="V1" s="80"/>
      <c r="W1" s="80"/>
      <c r="X1" s="93"/>
      <c r="Y1" s="80"/>
      <c r="Z1" s="80"/>
      <c r="AA1" s="80"/>
      <c r="AB1" s="80"/>
      <c r="AC1" s="80"/>
    </row>
    <row r="2" spans="1:30" x14ac:dyDescent="0.25">
      <c r="C2" s="19" t="s">
        <v>70</v>
      </c>
      <c r="D2" s="19" t="s">
        <v>71</v>
      </c>
      <c r="E2" s="19" t="s">
        <v>0</v>
      </c>
      <c r="F2" s="6" t="s">
        <v>1</v>
      </c>
      <c r="G2" s="6" t="s">
        <v>2</v>
      </c>
      <c r="H2" s="6" t="s">
        <v>3</v>
      </c>
      <c r="I2" s="6" t="s">
        <v>4</v>
      </c>
      <c r="J2" s="6" t="s">
        <v>5</v>
      </c>
      <c r="K2" s="6" t="s">
        <v>6</v>
      </c>
      <c r="L2" s="6" t="s">
        <v>7</v>
      </c>
      <c r="M2" s="6" t="s">
        <v>8</v>
      </c>
      <c r="N2" s="6" t="s">
        <v>9</v>
      </c>
      <c r="O2" s="6" t="s">
        <v>10</v>
      </c>
      <c r="P2" s="6" t="s">
        <v>11</v>
      </c>
      <c r="Q2" s="6" t="s">
        <v>12</v>
      </c>
      <c r="R2" s="6" t="s">
        <v>13</v>
      </c>
      <c r="S2" s="6" t="s">
        <v>14</v>
      </c>
      <c r="T2" s="6" t="s">
        <v>15</v>
      </c>
      <c r="U2" s="6" t="s">
        <v>16</v>
      </c>
      <c r="V2" s="6" t="s">
        <v>17</v>
      </c>
      <c r="W2" s="6" t="s">
        <v>18</v>
      </c>
      <c r="X2" s="6" t="s">
        <v>19</v>
      </c>
      <c r="Y2" s="6" t="s">
        <v>179</v>
      </c>
      <c r="Z2" s="6" t="s">
        <v>379</v>
      </c>
      <c r="AA2" s="6" t="s">
        <v>384</v>
      </c>
      <c r="AB2" s="6" t="s">
        <v>386</v>
      </c>
      <c r="AC2" s="6" t="s">
        <v>390</v>
      </c>
      <c r="AD2" s="6" t="s">
        <v>413</v>
      </c>
    </row>
    <row r="3" spans="1:30" x14ac:dyDescent="0.25">
      <c r="A3" s="10" t="s">
        <v>20</v>
      </c>
      <c r="B3" s="10" t="s">
        <v>346</v>
      </c>
      <c r="C3" s="10" t="s">
        <v>21</v>
      </c>
      <c r="D3" s="10" t="s">
        <v>21</v>
      </c>
      <c r="E3" s="10" t="s">
        <v>21</v>
      </c>
      <c r="F3" s="10" t="s">
        <v>21</v>
      </c>
      <c r="G3" s="10" t="s">
        <v>21</v>
      </c>
      <c r="H3" s="10" t="s">
        <v>21</v>
      </c>
      <c r="I3" s="10" t="s">
        <v>21</v>
      </c>
      <c r="J3" s="10" t="s">
        <v>21</v>
      </c>
      <c r="K3" s="10" t="s">
        <v>21</v>
      </c>
      <c r="L3" s="10" t="s">
        <v>21</v>
      </c>
      <c r="M3" s="10" t="s">
        <v>21</v>
      </c>
      <c r="N3" s="10" t="s">
        <v>21</v>
      </c>
      <c r="O3" s="10" t="s">
        <v>21</v>
      </c>
      <c r="P3" s="10" t="s">
        <v>21</v>
      </c>
      <c r="Q3" s="10" t="s">
        <v>21</v>
      </c>
      <c r="R3" s="10" t="s">
        <v>21</v>
      </c>
      <c r="S3" s="10" t="s">
        <v>21</v>
      </c>
      <c r="T3" s="10" t="s">
        <v>21</v>
      </c>
      <c r="U3" s="10" t="s">
        <v>21</v>
      </c>
      <c r="V3" s="10" t="s">
        <v>21</v>
      </c>
      <c r="W3" s="10" t="s">
        <v>21</v>
      </c>
      <c r="X3" s="10" t="s">
        <v>21</v>
      </c>
      <c r="Y3" s="23" t="s">
        <v>21</v>
      </c>
      <c r="Z3" s="23" t="s">
        <v>21</v>
      </c>
      <c r="AA3" s="23" t="s">
        <v>21</v>
      </c>
      <c r="AB3" s="23" t="s">
        <v>21</v>
      </c>
      <c r="AC3" s="23" t="s">
        <v>21</v>
      </c>
      <c r="AD3" s="23" t="s">
        <v>21</v>
      </c>
    </row>
    <row r="4" spans="1:30" x14ac:dyDescent="0.25">
      <c r="A4" s="10"/>
      <c r="B4" s="10"/>
      <c r="C4" s="10">
        <v>2018</v>
      </c>
      <c r="D4" s="10">
        <v>2019</v>
      </c>
      <c r="E4" s="11">
        <v>43920</v>
      </c>
      <c r="F4" s="11">
        <v>44012</v>
      </c>
      <c r="G4" s="11">
        <v>44104</v>
      </c>
      <c r="H4" s="10">
        <v>2020</v>
      </c>
      <c r="I4" s="11">
        <v>44285</v>
      </c>
      <c r="J4" s="11">
        <v>44377</v>
      </c>
      <c r="K4" s="11">
        <v>44469</v>
      </c>
      <c r="L4" s="10">
        <v>2021</v>
      </c>
      <c r="M4" s="11">
        <v>44651</v>
      </c>
      <c r="N4" s="11">
        <v>44742</v>
      </c>
      <c r="O4" s="11">
        <v>44834</v>
      </c>
      <c r="P4" s="10">
        <v>2022</v>
      </c>
      <c r="Q4" s="11">
        <v>45016</v>
      </c>
      <c r="R4" s="11">
        <v>45107</v>
      </c>
      <c r="S4" s="11">
        <v>45199</v>
      </c>
      <c r="T4" s="10">
        <v>2023</v>
      </c>
      <c r="U4" s="11">
        <v>45382</v>
      </c>
      <c r="V4" s="11">
        <v>45473</v>
      </c>
      <c r="W4" s="11">
        <v>45565</v>
      </c>
      <c r="X4" s="10">
        <v>2024</v>
      </c>
      <c r="Y4" s="29">
        <v>45747</v>
      </c>
      <c r="Z4" s="29">
        <v>45838</v>
      </c>
      <c r="AA4" s="29">
        <v>45930</v>
      </c>
      <c r="AB4" s="10">
        <v>2025</v>
      </c>
      <c r="AC4" s="29">
        <v>46112</v>
      </c>
      <c r="AD4" s="29">
        <v>46203</v>
      </c>
    </row>
    <row r="5" spans="1:30" customFormat="1" x14ac:dyDescent="0.25">
      <c r="A5" s="12" t="s">
        <v>23</v>
      </c>
      <c r="B5" s="12" t="s">
        <v>194</v>
      </c>
    </row>
    <row r="6" spans="1:30" x14ac:dyDescent="0.25">
      <c r="A6" s="13" t="s">
        <v>24</v>
      </c>
      <c r="B6" s="13" t="s">
        <v>195</v>
      </c>
      <c r="C6" s="14">
        <v>9425</v>
      </c>
      <c r="D6" s="14">
        <v>21030</v>
      </c>
      <c r="E6" s="14">
        <v>32414</v>
      </c>
      <c r="F6" s="14">
        <v>8383</v>
      </c>
      <c r="G6" s="59">
        <v>91827</v>
      </c>
      <c r="H6" s="59">
        <v>33406</v>
      </c>
      <c r="I6" s="59">
        <v>64976</v>
      </c>
      <c r="J6" s="59">
        <v>185858</v>
      </c>
      <c r="K6" s="59">
        <v>200387</v>
      </c>
      <c r="L6" s="59">
        <v>238411</v>
      </c>
      <c r="M6" s="59">
        <v>117684</v>
      </c>
      <c r="N6" s="59">
        <v>51424</v>
      </c>
      <c r="O6" s="59">
        <v>365227</v>
      </c>
      <c r="P6" s="59">
        <v>253335</v>
      </c>
      <c r="Q6" s="59">
        <v>235026</v>
      </c>
      <c r="R6" s="59">
        <v>205119</v>
      </c>
      <c r="S6" s="59">
        <v>669568</v>
      </c>
      <c r="T6" s="59">
        <v>462522</v>
      </c>
      <c r="U6" s="59">
        <v>485830</v>
      </c>
      <c r="V6" s="59">
        <v>399427</v>
      </c>
      <c r="W6" s="59">
        <v>152522</v>
      </c>
      <c r="X6" s="59">
        <v>226622</v>
      </c>
      <c r="Y6" s="59">
        <v>448888</v>
      </c>
      <c r="Z6" s="59">
        <v>84539</v>
      </c>
      <c r="AA6" s="59">
        <v>247340</v>
      </c>
      <c r="AB6" s="59">
        <v>498246</v>
      </c>
      <c r="AC6" s="59">
        <v>233675</v>
      </c>
      <c r="AD6" s="59">
        <v>154952</v>
      </c>
    </row>
    <row r="7" spans="1:30" x14ac:dyDescent="0.25">
      <c r="A7" s="13" t="s">
        <v>25</v>
      </c>
      <c r="B7" s="13" t="s">
        <v>196</v>
      </c>
      <c r="C7" s="14">
        <v>37546</v>
      </c>
      <c r="D7" s="14">
        <v>0</v>
      </c>
      <c r="E7" s="14">
        <v>0</v>
      </c>
      <c r="F7" s="14">
        <v>0</v>
      </c>
      <c r="G7" s="59">
        <v>0</v>
      </c>
      <c r="H7" s="59">
        <v>0</v>
      </c>
      <c r="I7" s="59">
        <v>0</v>
      </c>
      <c r="J7" s="59">
        <v>0</v>
      </c>
      <c r="K7" s="59">
        <v>47708</v>
      </c>
      <c r="L7" s="59">
        <v>38589</v>
      </c>
      <c r="M7" s="59">
        <v>31518</v>
      </c>
      <c r="N7" s="59">
        <v>31518</v>
      </c>
      <c r="O7" s="59">
        <v>28781</v>
      </c>
      <c r="P7" s="59">
        <v>54083</v>
      </c>
      <c r="Q7" s="59">
        <v>53210</v>
      </c>
      <c r="R7" s="59">
        <v>55245</v>
      </c>
      <c r="S7" s="59">
        <v>73293</v>
      </c>
      <c r="T7" s="59">
        <v>115366</v>
      </c>
      <c r="U7" s="59">
        <v>93092</v>
      </c>
      <c r="V7" s="59">
        <v>302019</v>
      </c>
      <c r="W7" s="59">
        <v>123002</v>
      </c>
      <c r="X7" s="59">
        <v>96510</v>
      </c>
      <c r="Y7" s="59">
        <v>199826</v>
      </c>
      <c r="Z7" s="59">
        <v>227890</v>
      </c>
      <c r="AA7" s="59">
        <v>401849</v>
      </c>
      <c r="AB7" s="59">
        <v>227676</v>
      </c>
      <c r="AC7" s="59">
        <v>497743</v>
      </c>
      <c r="AD7" s="59">
        <v>855140</v>
      </c>
    </row>
    <row r="8" spans="1:30" x14ac:dyDescent="0.25">
      <c r="A8" s="13" t="s">
        <v>26</v>
      </c>
      <c r="B8" s="13" t="s">
        <v>197</v>
      </c>
      <c r="C8" s="14">
        <v>12181</v>
      </c>
      <c r="D8" s="14">
        <v>58293</v>
      </c>
      <c r="E8" s="14">
        <v>29612</v>
      </c>
      <c r="F8" s="14">
        <v>15837</v>
      </c>
      <c r="G8" s="59">
        <v>44835</v>
      </c>
      <c r="H8" s="59">
        <v>60528</v>
      </c>
      <c r="I8" s="59">
        <v>31356</v>
      </c>
      <c r="J8" s="59">
        <v>5576</v>
      </c>
      <c r="K8" s="59">
        <v>122620</v>
      </c>
      <c r="L8" s="59">
        <v>206173</v>
      </c>
      <c r="M8" s="59">
        <v>96155</v>
      </c>
      <c r="N8" s="59">
        <v>8440</v>
      </c>
      <c r="O8" s="59">
        <v>101618</v>
      </c>
      <c r="P8" s="59">
        <v>247885</v>
      </c>
      <c r="Q8" s="59">
        <v>267911</v>
      </c>
      <c r="R8" s="59">
        <v>40296</v>
      </c>
      <c r="S8" s="59">
        <v>230351</v>
      </c>
      <c r="T8" s="59">
        <v>466162</v>
      </c>
      <c r="U8" s="59">
        <v>435560</v>
      </c>
      <c r="V8" s="59">
        <v>55595</v>
      </c>
      <c r="W8" s="59">
        <v>214785</v>
      </c>
      <c r="X8" s="59">
        <v>577869</v>
      </c>
      <c r="Y8" s="59">
        <v>581688</v>
      </c>
      <c r="Z8" s="59">
        <v>109771</v>
      </c>
      <c r="AA8" s="59">
        <v>388956</v>
      </c>
      <c r="AB8" s="59">
        <v>790740</v>
      </c>
      <c r="AC8" s="59">
        <v>809024</v>
      </c>
      <c r="AD8" s="59">
        <v>232876</v>
      </c>
    </row>
    <row r="9" spans="1:30" x14ac:dyDescent="0.25">
      <c r="A9" s="13" t="s">
        <v>27</v>
      </c>
      <c r="B9" s="13" t="s">
        <v>198</v>
      </c>
      <c r="C9" s="14">
        <v>720</v>
      </c>
      <c r="D9" s="14">
        <v>8085</v>
      </c>
      <c r="E9" s="14">
        <v>56438</v>
      </c>
      <c r="F9" s="14">
        <v>217687</v>
      </c>
      <c r="G9" s="59">
        <v>140740</v>
      </c>
      <c r="H9" s="59">
        <v>32817</v>
      </c>
      <c r="I9" s="59">
        <v>130593</v>
      </c>
      <c r="J9" s="59">
        <v>395131</v>
      </c>
      <c r="K9" s="59">
        <v>271333</v>
      </c>
      <c r="L9" s="59">
        <v>94512</v>
      </c>
      <c r="M9" s="59">
        <v>225606</v>
      </c>
      <c r="N9" s="59">
        <v>635217</v>
      </c>
      <c r="O9" s="59">
        <v>393551</v>
      </c>
      <c r="P9" s="59">
        <v>126340</v>
      </c>
      <c r="Q9" s="59">
        <v>323224</v>
      </c>
      <c r="R9" s="59">
        <v>732340</v>
      </c>
      <c r="S9" s="59">
        <v>438025</v>
      </c>
      <c r="T9" s="59">
        <v>137938</v>
      </c>
      <c r="U9" s="59">
        <v>414864</v>
      </c>
      <c r="V9" s="59">
        <v>795764</v>
      </c>
      <c r="W9" s="59">
        <v>706483</v>
      </c>
      <c r="X9" s="59">
        <v>217085</v>
      </c>
      <c r="Y9" s="59">
        <v>771577</v>
      </c>
      <c r="Z9" s="59">
        <v>1066391</v>
      </c>
      <c r="AA9" s="59">
        <v>854629</v>
      </c>
      <c r="AB9" s="59">
        <v>202336</v>
      </c>
      <c r="AC9" s="59">
        <v>483652</v>
      </c>
      <c r="AD9" s="59">
        <v>1014827</v>
      </c>
    </row>
    <row r="10" spans="1:30" x14ac:dyDescent="0.25">
      <c r="A10" s="13" t="s">
        <v>28</v>
      </c>
      <c r="B10" s="13" t="s">
        <v>199</v>
      </c>
      <c r="C10" s="14">
        <v>3663</v>
      </c>
      <c r="D10" s="14">
        <v>792</v>
      </c>
      <c r="E10" s="14">
        <v>13886</v>
      </c>
      <c r="F10" s="14">
        <v>8483</v>
      </c>
      <c r="G10" s="59">
        <v>22362</v>
      </c>
      <c r="H10" s="59">
        <v>52778</v>
      </c>
      <c r="I10" s="59">
        <v>55444</v>
      </c>
      <c r="J10" s="59">
        <v>1570</v>
      </c>
      <c r="K10" s="59">
        <v>13508</v>
      </c>
      <c r="L10" s="59">
        <v>23962</v>
      </c>
      <c r="M10" s="59">
        <v>41327</v>
      </c>
      <c r="N10" s="59">
        <v>24778</v>
      </c>
      <c r="O10" s="59">
        <v>26477</v>
      </c>
      <c r="P10" s="59">
        <v>50749</v>
      </c>
      <c r="Q10" s="59">
        <v>16744</v>
      </c>
      <c r="R10" s="59">
        <v>5090</v>
      </c>
      <c r="S10" s="59">
        <v>18768</v>
      </c>
      <c r="T10" s="59">
        <v>15601</v>
      </c>
      <c r="U10" s="59">
        <v>29270</v>
      </c>
      <c r="V10" s="59">
        <v>2730</v>
      </c>
      <c r="W10" s="59">
        <v>6531</v>
      </c>
      <c r="X10" s="59">
        <v>13602</v>
      </c>
      <c r="Y10" s="59">
        <v>1740</v>
      </c>
      <c r="Z10" s="59">
        <v>27344</v>
      </c>
      <c r="AA10" s="59">
        <v>31338</v>
      </c>
      <c r="AB10" s="59">
        <v>19074</v>
      </c>
      <c r="AC10" s="59">
        <v>23307</v>
      </c>
      <c r="AD10" s="59">
        <v>8979</v>
      </c>
    </row>
    <row r="11" spans="1:30" x14ac:dyDescent="0.25">
      <c r="A11" s="13" t="s">
        <v>29</v>
      </c>
      <c r="B11" s="13" t="s">
        <v>200</v>
      </c>
      <c r="C11" s="14">
        <v>0</v>
      </c>
      <c r="D11" s="14">
        <v>15008</v>
      </c>
      <c r="E11" s="14">
        <v>22168</v>
      </c>
      <c r="F11" s="14">
        <v>52191</v>
      </c>
      <c r="G11" s="59">
        <v>40797</v>
      </c>
      <c r="H11" s="59">
        <v>15645</v>
      </c>
      <c r="I11" s="59">
        <v>36275</v>
      </c>
      <c r="J11" s="59">
        <v>257542</v>
      </c>
      <c r="K11" s="59">
        <v>108531</v>
      </c>
      <c r="L11" s="59">
        <v>83736</v>
      </c>
      <c r="M11" s="59">
        <v>143547</v>
      </c>
      <c r="N11" s="59">
        <v>462438</v>
      </c>
      <c r="O11" s="59">
        <v>212078</v>
      </c>
      <c r="P11" s="59">
        <v>104408</v>
      </c>
      <c r="Q11" s="59">
        <v>66070</v>
      </c>
      <c r="R11" s="59">
        <v>359125</v>
      </c>
      <c r="S11" s="59">
        <v>228698</v>
      </c>
      <c r="T11" s="59">
        <v>85326</v>
      </c>
      <c r="U11" s="59">
        <v>134977</v>
      </c>
      <c r="V11" s="59">
        <v>518258</v>
      </c>
      <c r="W11" s="59">
        <v>337514</v>
      </c>
      <c r="X11" s="59">
        <v>112028</v>
      </c>
      <c r="Y11" s="59">
        <v>60874</v>
      </c>
      <c r="Z11" s="59">
        <v>533276</v>
      </c>
      <c r="AA11" s="59">
        <v>187279</v>
      </c>
      <c r="AB11" s="59">
        <v>51880</v>
      </c>
      <c r="AC11" s="59">
        <v>94920</v>
      </c>
      <c r="AD11" s="59">
        <v>73134</v>
      </c>
    </row>
    <row r="12" spans="1:30" x14ac:dyDescent="0.25">
      <c r="A12" s="13" t="s">
        <v>30</v>
      </c>
      <c r="B12" s="13" t="s">
        <v>201</v>
      </c>
      <c r="C12" s="14">
        <v>2115</v>
      </c>
      <c r="D12" s="14">
        <v>0</v>
      </c>
      <c r="E12" s="14">
        <v>0</v>
      </c>
      <c r="F12" s="14">
        <v>0</v>
      </c>
      <c r="G12" s="59">
        <v>0</v>
      </c>
      <c r="H12" s="59">
        <v>0</v>
      </c>
      <c r="I12" s="59">
        <v>0</v>
      </c>
      <c r="J12" s="59">
        <v>0</v>
      </c>
      <c r="K12" s="59">
        <v>0</v>
      </c>
      <c r="L12" s="59">
        <v>0</v>
      </c>
      <c r="M12" s="59">
        <v>0</v>
      </c>
      <c r="N12" s="59">
        <v>0</v>
      </c>
      <c r="O12" s="59">
        <v>0</v>
      </c>
      <c r="P12" s="59">
        <v>0</v>
      </c>
      <c r="Q12" s="59">
        <v>0</v>
      </c>
      <c r="R12" s="59">
        <v>0</v>
      </c>
      <c r="S12" s="59">
        <v>0</v>
      </c>
      <c r="T12" s="59">
        <v>8000</v>
      </c>
      <c r="U12" s="59">
        <v>0</v>
      </c>
      <c r="V12" s="59">
        <v>0</v>
      </c>
      <c r="W12" s="59">
        <v>0</v>
      </c>
      <c r="X12" s="59">
        <v>0</v>
      </c>
      <c r="Y12" s="59">
        <v>0</v>
      </c>
      <c r="Z12" s="59">
        <v>0</v>
      </c>
      <c r="AA12" s="59">
        <v>0</v>
      </c>
      <c r="AB12" s="59">
        <v>0</v>
      </c>
      <c r="AC12" s="59">
        <v>0</v>
      </c>
      <c r="AD12" s="59">
        <v>0</v>
      </c>
    </row>
    <row r="13" spans="1:30" x14ac:dyDescent="0.25">
      <c r="A13" s="13" t="s">
        <v>31</v>
      </c>
      <c r="B13" s="13" t="s">
        <v>202</v>
      </c>
      <c r="C13" s="14">
        <v>0</v>
      </c>
      <c r="D13" s="14">
        <v>18859</v>
      </c>
      <c r="E13" s="14">
        <v>11072</v>
      </c>
      <c r="F13" s="14">
        <v>19428</v>
      </c>
      <c r="G13" s="59">
        <v>17489</v>
      </c>
      <c r="H13" s="59">
        <v>9513</v>
      </c>
      <c r="I13" s="59">
        <v>11686</v>
      </c>
      <c r="J13" s="59">
        <v>15544</v>
      </c>
      <c r="K13" s="59">
        <v>25211</v>
      </c>
      <c r="L13" s="59">
        <v>26867</v>
      </c>
      <c r="M13" s="59">
        <v>31753</v>
      </c>
      <c r="N13" s="59">
        <v>34206</v>
      </c>
      <c r="O13" s="59">
        <v>51086</v>
      </c>
      <c r="P13" s="59">
        <v>63693</v>
      </c>
      <c r="Q13" s="59">
        <v>61813</v>
      </c>
      <c r="R13" s="59">
        <v>46393</v>
      </c>
      <c r="S13" s="59">
        <v>77520</v>
      </c>
      <c r="T13" s="59">
        <v>56450</v>
      </c>
      <c r="U13" s="59">
        <v>53911</v>
      </c>
      <c r="V13" s="59">
        <v>56545</v>
      </c>
      <c r="W13" s="59">
        <v>64173</v>
      </c>
      <c r="X13" s="59">
        <v>173719</v>
      </c>
      <c r="Y13" s="59">
        <v>121683</v>
      </c>
      <c r="Z13" s="59">
        <v>130820</v>
      </c>
      <c r="AA13" s="59">
        <v>164642</v>
      </c>
      <c r="AB13" s="59">
        <v>159897</v>
      </c>
      <c r="AC13" s="59">
        <v>158498</v>
      </c>
      <c r="AD13" s="59">
        <v>53884</v>
      </c>
    </row>
    <row r="14" spans="1:30" x14ac:dyDescent="0.25">
      <c r="A14" s="13" t="s">
        <v>32</v>
      </c>
      <c r="B14" s="13" t="s">
        <v>203</v>
      </c>
      <c r="C14" s="14">
        <v>1018</v>
      </c>
      <c r="D14" s="14">
        <v>0</v>
      </c>
      <c r="E14" s="14">
        <v>0</v>
      </c>
      <c r="F14" s="14">
        <v>0</v>
      </c>
      <c r="G14" s="59">
        <v>0</v>
      </c>
      <c r="H14" s="59">
        <v>6464</v>
      </c>
      <c r="I14" s="59">
        <v>6464</v>
      </c>
      <c r="J14" s="59">
        <v>6464</v>
      </c>
      <c r="K14" s="59">
        <v>6464</v>
      </c>
      <c r="L14" s="59">
        <v>8445</v>
      </c>
      <c r="M14" s="59">
        <v>8445</v>
      </c>
      <c r="N14" s="59">
        <v>8445</v>
      </c>
      <c r="O14" s="59">
        <v>8445</v>
      </c>
      <c r="P14" s="59">
        <v>20218</v>
      </c>
      <c r="Q14" s="59">
        <v>20218</v>
      </c>
      <c r="R14" s="59">
        <v>35691</v>
      </c>
      <c r="S14" s="59">
        <v>22777</v>
      </c>
      <c r="T14" s="59">
        <v>40035</v>
      </c>
      <c r="U14" s="59">
        <v>42221</v>
      </c>
      <c r="V14" s="59">
        <v>53168</v>
      </c>
      <c r="W14" s="59">
        <v>57001</v>
      </c>
      <c r="X14" s="59">
        <v>62062</v>
      </c>
      <c r="Y14" s="59">
        <v>70180</v>
      </c>
      <c r="Z14" s="59">
        <v>74038</v>
      </c>
      <c r="AA14" s="59">
        <v>80750</v>
      </c>
      <c r="AB14" s="59">
        <v>0</v>
      </c>
      <c r="AC14" s="59">
        <v>0</v>
      </c>
      <c r="AD14" s="59">
        <v>0</v>
      </c>
    </row>
    <row r="15" spans="1:30" x14ac:dyDescent="0.25">
      <c r="A15" s="13" t="s">
        <v>33</v>
      </c>
      <c r="B15" s="13" t="s">
        <v>204</v>
      </c>
      <c r="C15" s="14">
        <v>0</v>
      </c>
      <c r="D15" s="14">
        <v>0</v>
      </c>
      <c r="E15" s="14">
        <v>0</v>
      </c>
      <c r="F15" s="14">
        <v>0</v>
      </c>
      <c r="G15" s="59">
        <v>0</v>
      </c>
      <c r="H15" s="59">
        <v>0</v>
      </c>
      <c r="I15" s="59">
        <v>0</v>
      </c>
      <c r="J15" s="59">
        <v>0</v>
      </c>
      <c r="K15" s="59">
        <v>0</v>
      </c>
      <c r="L15" s="59">
        <v>0</v>
      </c>
      <c r="M15" s="59">
        <v>0</v>
      </c>
      <c r="N15" s="59">
        <v>0</v>
      </c>
      <c r="O15" s="59">
        <v>0</v>
      </c>
      <c r="P15" s="59">
        <v>0</v>
      </c>
      <c r="Q15" s="59">
        <v>0</v>
      </c>
      <c r="R15" s="59">
        <v>0</v>
      </c>
      <c r="S15" s="59">
        <v>0</v>
      </c>
      <c r="T15" s="59">
        <v>0</v>
      </c>
      <c r="U15" s="59">
        <v>0</v>
      </c>
      <c r="V15" s="59">
        <v>0</v>
      </c>
      <c r="W15" s="59">
        <v>0</v>
      </c>
      <c r="X15" s="59">
        <v>0</v>
      </c>
      <c r="Y15" s="59">
        <v>0</v>
      </c>
      <c r="Z15" s="59">
        <v>0</v>
      </c>
      <c r="AA15" s="59">
        <v>0</v>
      </c>
      <c r="AB15" s="59">
        <v>0</v>
      </c>
      <c r="AC15" s="59">
        <v>0</v>
      </c>
      <c r="AD15" s="59">
        <v>0</v>
      </c>
    </row>
    <row r="16" spans="1:30" x14ac:dyDescent="0.25">
      <c r="A16" s="13" t="s">
        <v>34</v>
      </c>
      <c r="B16" s="13" t="s">
        <v>205</v>
      </c>
      <c r="C16" s="14">
        <v>0</v>
      </c>
      <c r="D16" s="14">
        <v>684</v>
      </c>
      <c r="E16" s="14">
        <v>3309</v>
      </c>
      <c r="F16" s="14">
        <v>815</v>
      </c>
      <c r="G16" s="59">
        <v>713</v>
      </c>
      <c r="H16" s="59">
        <v>2476</v>
      </c>
      <c r="I16" s="59">
        <v>5461</v>
      </c>
      <c r="J16" s="59">
        <v>4776</v>
      </c>
      <c r="K16" s="59">
        <v>6345</v>
      </c>
      <c r="L16" s="59">
        <v>9386</v>
      </c>
      <c r="M16" s="59">
        <v>6678</v>
      </c>
      <c r="N16" s="59">
        <v>6068</v>
      </c>
      <c r="O16" s="59">
        <v>3759</v>
      </c>
      <c r="P16" s="59">
        <v>17250</v>
      </c>
      <c r="Q16" s="59">
        <v>28486</v>
      </c>
      <c r="R16" s="59">
        <v>18519</v>
      </c>
      <c r="S16" s="59">
        <v>8307</v>
      </c>
      <c r="T16" s="59">
        <v>31065</v>
      </c>
      <c r="U16" s="59">
        <v>5460</v>
      </c>
      <c r="V16" s="59">
        <v>3562</v>
      </c>
      <c r="W16" s="59">
        <v>2266</v>
      </c>
      <c r="X16" s="59">
        <v>3471</v>
      </c>
      <c r="Y16" s="59">
        <v>6109</v>
      </c>
      <c r="Z16" s="59">
        <v>2858</v>
      </c>
      <c r="AA16" s="59">
        <v>1453</v>
      </c>
      <c r="AB16" s="59">
        <v>369</v>
      </c>
      <c r="AC16" s="59">
        <v>4404</v>
      </c>
      <c r="AD16" s="59">
        <v>3128</v>
      </c>
    </row>
    <row r="17" spans="1:32" x14ac:dyDescent="0.25">
      <c r="A17" s="13" t="s">
        <v>398</v>
      </c>
      <c r="B17" s="13" t="s">
        <v>411</v>
      </c>
      <c r="C17" s="14">
        <v>0</v>
      </c>
      <c r="D17" s="14">
        <v>0</v>
      </c>
      <c r="E17" s="14">
        <v>0</v>
      </c>
      <c r="F17" s="14">
        <v>0</v>
      </c>
      <c r="G17" s="59">
        <v>0</v>
      </c>
      <c r="H17" s="59">
        <v>0</v>
      </c>
      <c r="I17" s="59">
        <v>0</v>
      </c>
      <c r="J17" s="59">
        <v>0</v>
      </c>
      <c r="K17" s="59">
        <v>0</v>
      </c>
      <c r="L17" s="59">
        <v>0</v>
      </c>
      <c r="M17" s="59">
        <v>0</v>
      </c>
      <c r="N17" s="59">
        <v>0</v>
      </c>
      <c r="O17" s="59">
        <v>0</v>
      </c>
      <c r="P17" s="59">
        <v>0</v>
      </c>
      <c r="Q17" s="59">
        <v>0</v>
      </c>
      <c r="R17" s="59">
        <v>0</v>
      </c>
      <c r="S17" s="59">
        <v>0</v>
      </c>
      <c r="T17" s="59">
        <v>0</v>
      </c>
      <c r="U17" s="59">
        <v>0</v>
      </c>
      <c r="V17" s="59">
        <v>0</v>
      </c>
      <c r="W17" s="59">
        <v>0</v>
      </c>
      <c r="X17" s="59">
        <v>0</v>
      </c>
      <c r="Y17" s="59">
        <v>0</v>
      </c>
      <c r="Z17" s="59">
        <v>0</v>
      </c>
      <c r="AA17" s="59">
        <v>0</v>
      </c>
      <c r="AB17" s="59">
        <v>0</v>
      </c>
      <c r="AC17" s="59">
        <v>10077</v>
      </c>
      <c r="AD17" s="59">
        <v>15194</v>
      </c>
    </row>
    <row r="18" spans="1:32" x14ac:dyDescent="0.25">
      <c r="G18" s="60"/>
      <c r="H18" s="60"/>
      <c r="I18" s="60"/>
      <c r="J18" s="60"/>
      <c r="K18" s="60"/>
      <c r="L18" s="60"/>
      <c r="M18" s="60"/>
      <c r="N18" s="60"/>
      <c r="O18" s="60"/>
      <c r="P18" s="60"/>
      <c r="Q18" s="60"/>
      <c r="R18" s="60"/>
      <c r="S18" s="60"/>
      <c r="T18" s="60"/>
      <c r="U18" s="60"/>
      <c r="V18" s="60"/>
      <c r="W18" s="60"/>
      <c r="X18" s="60"/>
      <c r="Y18" s="60"/>
      <c r="Z18" s="60"/>
      <c r="AA18" s="60"/>
      <c r="AB18" s="60"/>
      <c r="AC18" s="60"/>
      <c r="AD18" s="60"/>
    </row>
    <row r="19" spans="1:32" x14ac:dyDescent="0.25">
      <c r="A19" s="26" t="s">
        <v>35</v>
      </c>
      <c r="B19" s="26" t="s">
        <v>206</v>
      </c>
      <c r="C19" s="61">
        <f t="shared" ref="C19:AA19" si="0">SUM(C6:C17)</f>
        <v>66668</v>
      </c>
      <c r="D19" s="61">
        <f t="shared" si="0"/>
        <v>122751</v>
      </c>
      <c r="E19" s="61">
        <f t="shared" si="0"/>
        <v>168899</v>
      </c>
      <c r="F19" s="61">
        <f t="shared" si="0"/>
        <v>322824</v>
      </c>
      <c r="G19" s="61">
        <f t="shared" si="0"/>
        <v>358763</v>
      </c>
      <c r="H19" s="61">
        <f t="shared" si="0"/>
        <v>213627</v>
      </c>
      <c r="I19" s="61">
        <f t="shared" si="0"/>
        <v>342255</v>
      </c>
      <c r="J19" s="61">
        <f t="shared" si="0"/>
        <v>872461</v>
      </c>
      <c r="K19" s="61">
        <f t="shared" si="0"/>
        <v>802107</v>
      </c>
      <c r="L19" s="61">
        <f t="shared" si="0"/>
        <v>730081</v>
      </c>
      <c r="M19" s="61">
        <f t="shared" si="0"/>
        <v>702713</v>
      </c>
      <c r="N19" s="61">
        <f t="shared" si="0"/>
        <v>1262534</v>
      </c>
      <c r="O19" s="61">
        <f t="shared" si="0"/>
        <v>1191022</v>
      </c>
      <c r="P19" s="61">
        <f t="shared" si="0"/>
        <v>937961</v>
      </c>
      <c r="Q19" s="61">
        <f t="shared" si="0"/>
        <v>1072702</v>
      </c>
      <c r="R19" s="61">
        <f t="shared" si="0"/>
        <v>1497818</v>
      </c>
      <c r="S19" s="61">
        <f t="shared" si="0"/>
        <v>1767307</v>
      </c>
      <c r="T19" s="61">
        <f t="shared" si="0"/>
        <v>1418465</v>
      </c>
      <c r="U19" s="61">
        <f t="shared" si="0"/>
        <v>1695185</v>
      </c>
      <c r="V19" s="61">
        <f t="shared" si="0"/>
        <v>2187068</v>
      </c>
      <c r="W19" s="61">
        <f t="shared" si="0"/>
        <v>1664277</v>
      </c>
      <c r="X19" s="61">
        <f t="shared" si="0"/>
        <v>1482968</v>
      </c>
      <c r="Y19" s="61">
        <f t="shared" si="0"/>
        <v>2262565</v>
      </c>
      <c r="Z19" s="61">
        <f t="shared" si="0"/>
        <v>2256927</v>
      </c>
      <c r="AA19" s="61">
        <f t="shared" si="0"/>
        <v>2358236</v>
      </c>
      <c r="AB19" s="61">
        <f>SUM(AB6:AB17)</f>
        <v>1950218</v>
      </c>
      <c r="AC19" s="61">
        <f>SUM(AC6:AC17)</f>
        <v>2315300</v>
      </c>
      <c r="AD19" s="61">
        <f>SUM(AD6:AD17)</f>
        <v>2412114</v>
      </c>
      <c r="AE19" s="19"/>
    </row>
    <row r="20" spans="1:32" x14ac:dyDescent="0.25">
      <c r="C20" s="9"/>
      <c r="D20" s="9"/>
      <c r="E20" s="9" t="s">
        <v>36</v>
      </c>
      <c r="F20" s="9" t="s">
        <v>36</v>
      </c>
      <c r="G20" s="60" t="s">
        <v>36</v>
      </c>
      <c r="H20" s="60" t="s">
        <v>36</v>
      </c>
      <c r="I20" s="60" t="s">
        <v>36</v>
      </c>
      <c r="J20" s="60" t="s">
        <v>36</v>
      </c>
      <c r="K20" s="60" t="s">
        <v>36</v>
      </c>
      <c r="L20" s="60" t="s">
        <v>36</v>
      </c>
      <c r="M20" s="60" t="s">
        <v>36</v>
      </c>
      <c r="N20" s="60" t="s">
        <v>36</v>
      </c>
      <c r="O20" s="60" t="s">
        <v>36</v>
      </c>
      <c r="P20" s="60" t="s">
        <v>36</v>
      </c>
      <c r="Q20" s="60" t="s">
        <v>36</v>
      </c>
      <c r="R20" s="60" t="s">
        <v>36</v>
      </c>
      <c r="S20" s="60" t="s">
        <v>36</v>
      </c>
      <c r="T20" s="60" t="s">
        <v>36</v>
      </c>
      <c r="U20" s="60" t="s">
        <v>36</v>
      </c>
      <c r="V20" s="60" t="s">
        <v>36</v>
      </c>
      <c r="W20" s="60" t="s">
        <v>36</v>
      </c>
      <c r="X20" s="60" t="s">
        <v>36</v>
      </c>
      <c r="Y20" s="60" t="s">
        <v>36</v>
      </c>
      <c r="Z20" s="60" t="s">
        <v>36</v>
      </c>
      <c r="AA20" s="60" t="s">
        <v>36</v>
      </c>
      <c r="AB20" s="60" t="s">
        <v>36</v>
      </c>
      <c r="AC20" s="60" t="s">
        <v>36</v>
      </c>
      <c r="AD20" s="60"/>
    </row>
    <row r="21" spans="1:32" x14ac:dyDescent="0.25">
      <c r="A21" s="7" t="s">
        <v>37</v>
      </c>
      <c r="B21" s="7" t="s">
        <v>207</v>
      </c>
      <c r="C21" s="8"/>
      <c r="D21" s="8"/>
      <c r="E21" s="8"/>
      <c r="F21" s="8"/>
      <c r="G21" s="62"/>
      <c r="H21" s="62"/>
      <c r="I21" s="62"/>
      <c r="J21" s="62"/>
      <c r="K21" s="62"/>
      <c r="L21" s="62"/>
      <c r="M21" s="62"/>
      <c r="N21" s="62"/>
      <c r="O21" s="62"/>
      <c r="P21" s="62"/>
      <c r="Q21" s="62"/>
      <c r="R21" s="62"/>
      <c r="S21" s="62"/>
      <c r="T21" s="62"/>
      <c r="U21" s="62"/>
      <c r="V21" s="62"/>
      <c r="W21" s="62"/>
      <c r="X21" s="62"/>
      <c r="Y21" s="62"/>
      <c r="Z21" s="62"/>
      <c r="AA21" s="62"/>
      <c r="AB21" s="62"/>
      <c r="AC21" s="62"/>
      <c r="AD21" s="62"/>
    </row>
    <row r="22" spans="1:32" x14ac:dyDescent="0.25">
      <c r="A22" s="13" t="s">
        <v>180</v>
      </c>
      <c r="B22" s="13" t="s">
        <v>208</v>
      </c>
      <c r="C22" s="14">
        <v>0</v>
      </c>
      <c r="D22" s="14">
        <v>0</v>
      </c>
      <c r="E22" s="14">
        <v>0</v>
      </c>
      <c r="F22" s="14">
        <v>0</v>
      </c>
      <c r="G22" s="59">
        <v>0</v>
      </c>
      <c r="H22" s="59">
        <v>0</v>
      </c>
      <c r="I22" s="59">
        <v>0</v>
      </c>
      <c r="J22" s="59">
        <v>0</v>
      </c>
      <c r="K22" s="59">
        <v>0</v>
      </c>
      <c r="L22" s="59">
        <v>7420</v>
      </c>
      <c r="M22" s="59">
        <v>0</v>
      </c>
      <c r="N22" s="59">
        <v>0</v>
      </c>
      <c r="O22" s="59">
        <v>0</v>
      </c>
      <c r="P22" s="59">
        <v>0</v>
      </c>
      <c r="Q22" s="59">
        <v>0</v>
      </c>
      <c r="R22" s="59">
        <v>0</v>
      </c>
      <c r="S22" s="59">
        <v>0</v>
      </c>
      <c r="T22" s="59">
        <v>7014</v>
      </c>
      <c r="U22" s="59">
        <v>7199</v>
      </c>
      <c r="V22" s="59">
        <v>7763</v>
      </c>
      <c r="W22" s="59">
        <v>8074</v>
      </c>
      <c r="X22" s="59">
        <v>8205</v>
      </c>
      <c r="Y22" s="59">
        <v>8449</v>
      </c>
      <c r="Z22" s="59">
        <v>65213</v>
      </c>
      <c r="AA22" s="59">
        <v>324377</v>
      </c>
      <c r="AB22" s="59">
        <v>171106</v>
      </c>
      <c r="AC22" s="59">
        <v>9549</v>
      </c>
      <c r="AD22" s="59">
        <v>211840</v>
      </c>
    </row>
    <row r="23" spans="1:32" x14ac:dyDescent="0.25">
      <c r="A23" s="13" t="s">
        <v>397</v>
      </c>
      <c r="B23" s="13" t="s">
        <v>412</v>
      </c>
      <c r="C23" s="14">
        <v>0</v>
      </c>
      <c r="D23" s="14">
        <v>0</v>
      </c>
      <c r="E23" s="14">
        <v>0</v>
      </c>
      <c r="F23" s="14">
        <v>0</v>
      </c>
      <c r="G23" s="59">
        <v>0</v>
      </c>
      <c r="H23" s="59">
        <v>0</v>
      </c>
      <c r="I23" s="59">
        <v>0</v>
      </c>
      <c r="J23" s="59">
        <v>0</v>
      </c>
      <c r="K23" s="59">
        <v>0</v>
      </c>
      <c r="L23" s="59">
        <v>0</v>
      </c>
      <c r="M23" s="59">
        <v>0</v>
      </c>
      <c r="N23" s="59">
        <v>0</v>
      </c>
      <c r="O23" s="59">
        <v>0</v>
      </c>
      <c r="P23" s="59">
        <v>0</v>
      </c>
      <c r="Q23" s="59">
        <v>0</v>
      </c>
      <c r="R23" s="59">
        <v>0</v>
      </c>
      <c r="S23" s="59">
        <v>0</v>
      </c>
      <c r="T23" s="59">
        <v>0</v>
      </c>
      <c r="U23" s="59">
        <v>0</v>
      </c>
      <c r="V23" s="59">
        <v>0</v>
      </c>
      <c r="W23" s="59">
        <v>0</v>
      </c>
      <c r="X23" s="59">
        <v>0</v>
      </c>
      <c r="Y23" s="59">
        <v>0</v>
      </c>
      <c r="Z23" s="59">
        <v>0</v>
      </c>
      <c r="AA23" s="59">
        <v>0</v>
      </c>
      <c r="AB23" s="59">
        <v>622</v>
      </c>
      <c r="AC23" s="59">
        <v>1626</v>
      </c>
      <c r="AD23" s="59">
        <v>451</v>
      </c>
    </row>
    <row r="24" spans="1:32" x14ac:dyDescent="0.25">
      <c r="A24" s="13" t="s">
        <v>181</v>
      </c>
      <c r="B24" s="13" t="s">
        <v>209</v>
      </c>
      <c r="C24" s="14">
        <v>1723</v>
      </c>
      <c r="D24" s="14">
        <v>0</v>
      </c>
      <c r="E24" s="14">
        <v>0</v>
      </c>
      <c r="F24" s="14">
        <v>0</v>
      </c>
      <c r="G24" s="59">
        <v>0</v>
      </c>
      <c r="H24" s="59">
        <v>0</v>
      </c>
      <c r="I24" s="59">
        <v>0</v>
      </c>
      <c r="J24" s="59">
        <v>0</v>
      </c>
      <c r="K24" s="59">
        <v>0</v>
      </c>
      <c r="L24" s="59">
        <v>0</v>
      </c>
      <c r="M24" s="59">
        <v>0</v>
      </c>
      <c r="N24" s="59">
        <v>0</v>
      </c>
      <c r="O24" s="59">
        <v>0</v>
      </c>
      <c r="P24" s="59">
        <v>0</v>
      </c>
      <c r="Q24" s="59">
        <v>0</v>
      </c>
      <c r="R24" s="59">
        <v>0</v>
      </c>
      <c r="S24" s="59">
        <v>0</v>
      </c>
      <c r="T24" s="59">
        <v>1350</v>
      </c>
      <c r="U24" s="59">
        <v>131</v>
      </c>
      <c r="V24" s="59">
        <v>124</v>
      </c>
      <c r="W24" s="59">
        <v>339</v>
      </c>
      <c r="X24" s="59">
        <v>4724</v>
      </c>
      <c r="Y24" s="59">
        <v>0</v>
      </c>
      <c r="Z24" s="59">
        <v>0</v>
      </c>
      <c r="AA24" s="59">
        <v>38000</v>
      </c>
      <c r="AB24" s="59">
        <v>37970</v>
      </c>
      <c r="AC24" s="59">
        <v>0</v>
      </c>
      <c r="AD24" s="59">
        <v>32494</v>
      </c>
    </row>
    <row r="25" spans="1:32" x14ac:dyDescent="0.25">
      <c r="A25" s="13" t="s">
        <v>182</v>
      </c>
      <c r="B25" s="13" t="s">
        <v>210</v>
      </c>
      <c r="C25" s="14">
        <v>953</v>
      </c>
      <c r="D25" s="14">
        <v>1363</v>
      </c>
      <c r="E25" s="14">
        <v>27918</v>
      </c>
      <c r="F25" s="14">
        <v>17959</v>
      </c>
      <c r="G25" s="59">
        <v>1053</v>
      </c>
      <c r="H25" s="59">
        <v>950</v>
      </c>
      <c r="I25" s="59">
        <v>2946</v>
      </c>
      <c r="J25" s="59">
        <v>743</v>
      </c>
      <c r="K25" s="59">
        <v>940</v>
      </c>
      <c r="L25" s="59">
        <v>836</v>
      </c>
      <c r="M25" s="59">
        <v>733</v>
      </c>
      <c r="N25" s="59">
        <v>630</v>
      </c>
      <c r="O25" s="59">
        <v>526</v>
      </c>
      <c r="P25" s="59">
        <v>300</v>
      </c>
      <c r="Q25" s="59">
        <v>300</v>
      </c>
      <c r="R25" s="59">
        <v>300</v>
      </c>
      <c r="S25" s="59">
        <v>0</v>
      </c>
      <c r="T25" s="59">
        <v>1500</v>
      </c>
      <c r="U25" s="59">
        <v>1500</v>
      </c>
      <c r="V25" s="59">
        <v>1623</v>
      </c>
      <c r="W25" s="59">
        <v>1623</v>
      </c>
      <c r="X25" s="59">
        <v>1623</v>
      </c>
      <c r="Y25" s="59">
        <v>1623</v>
      </c>
      <c r="Z25" s="59">
        <v>1000</v>
      </c>
      <c r="AA25" s="59">
        <v>1000</v>
      </c>
      <c r="AB25" s="59">
        <v>1000</v>
      </c>
      <c r="AC25" s="59">
        <v>0</v>
      </c>
      <c r="AD25" s="59">
        <v>0</v>
      </c>
    </row>
    <row r="26" spans="1:32" x14ac:dyDescent="0.25">
      <c r="A26" s="13" t="s">
        <v>183</v>
      </c>
      <c r="B26" s="13" t="s">
        <v>211</v>
      </c>
      <c r="C26" s="14">
        <v>28309</v>
      </c>
      <c r="D26" s="14">
        <v>7894</v>
      </c>
      <c r="E26" s="14">
        <v>17460</v>
      </c>
      <c r="F26" s="14">
        <v>11424</v>
      </c>
      <c r="G26" s="59">
        <v>17460</v>
      </c>
      <c r="H26" s="59">
        <v>29983</v>
      </c>
      <c r="I26" s="59">
        <v>29983</v>
      </c>
      <c r="J26" s="59">
        <v>29983</v>
      </c>
      <c r="K26" s="59">
        <v>37444</v>
      </c>
      <c r="L26" s="59">
        <v>37444</v>
      </c>
      <c r="M26" s="59">
        <v>37444</v>
      </c>
      <c r="N26" s="59">
        <v>37444</v>
      </c>
      <c r="O26" s="59">
        <v>37362</v>
      </c>
      <c r="P26" s="59">
        <v>40693</v>
      </c>
      <c r="Q26" s="59">
        <v>40683</v>
      </c>
      <c r="R26" s="59">
        <v>40683</v>
      </c>
      <c r="S26" s="59">
        <v>40683</v>
      </c>
      <c r="T26" s="59">
        <v>39050</v>
      </c>
      <c r="U26" s="59">
        <v>39050</v>
      </c>
      <c r="V26" s="59">
        <v>39050</v>
      </c>
      <c r="W26" s="59">
        <v>39050</v>
      </c>
      <c r="X26" s="59">
        <v>1699</v>
      </c>
      <c r="Y26" s="59">
        <v>39050</v>
      </c>
      <c r="Z26" s="59">
        <v>36986</v>
      </c>
      <c r="AA26" s="59">
        <v>36986</v>
      </c>
      <c r="AB26" s="59">
        <v>123713</v>
      </c>
      <c r="AC26" s="59">
        <v>123713</v>
      </c>
      <c r="AD26" s="59">
        <v>229955</v>
      </c>
    </row>
    <row r="27" spans="1:32" x14ac:dyDescent="0.25">
      <c r="A27" s="13" t="s">
        <v>38</v>
      </c>
      <c r="B27" s="13" t="s">
        <v>212</v>
      </c>
      <c r="C27" s="14">
        <v>0</v>
      </c>
      <c r="D27" s="14">
        <v>29325</v>
      </c>
      <c r="E27" s="14">
        <v>0</v>
      </c>
      <c r="F27" s="14">
        <v>0</v>
      </c>
      <c r="G27" s="59">
        <v>0</v>
      </c>
      <c r="H27" s="59">
        <v>0</v>
      </c>
      <c r="I27" s="59">
        <v>0</v>
      </c>
      <c r="J27" s="59">
        <v>0</v>
      </c>
      <c r="K27" s="59">
        <v>0</v>
      </c>
      <c r="L27" s="59">
        <v>0</v>
      </c>
      <c r="M27" s="59">
        <v>0</v>
      </c>
      <c r="N27" s="59">
        <v>0</v>
      </c>
      <c r="O27" s="59">
        <v>0</v>
      </c>
      <c r="P27" s="59">
        <v>0</v>
      </c>
      <c r="Q27" s="59">
        <v>8152</v>
      </c>
      <c r="R27" s="59">
        <v>4235</v>
      </c>
      <c r="S27" s="59">
        <v>102</v>
      </c>
      <c r="T27" s="59">
        <v>91220</v>
      </c>
      <c r="U27" s="59">
        <v>93734</v>
      </c>
      <c r="V27" s="59">
        <v>94834</v>
      </c>
      <c r="W27" s="59">
        <v>77459</v>
      </c>
      <c r="X27" s="59">
        <v>90292</v>
      </c>
      <c r="Y27" s="59">
        <v>93310</v>
      </c>
      <c r="Z27" s="59">
        <v>100046</v>
      </c>
      <c r="AA27" s="59">
        <v>104329</v>
      </c>
      <c r="AB27" s="59">
        <v>126138</v>
      </c>
      <c r="AC27" s="59">
        <v>131123</v>
      </c>
      <c r="AD27" s="59">
        <v>134522</v>
      </c>
    </row>
    <row r="28" spans="1:32" x14ac:dyDescent="0.25">
      <c r="A28" s="9"/>
      <c r="B28" s="9"/>
      <c r="C28" s="9"/>
      <c r="D28" s="9"/>
      <c r="E28" s="9"/>
      <c r="F28" s="9"/>
      <c r="G28" s="60"/>
      <c r="H28" s="60"/>
      <c r="I28" s="60"/>
      <c r="J28" s="60"/>
      <c r="K28" s="60"/>
      <c r="L28" s="60"/>
      <c r="M28" s="60"/>
      <c r="N28" s="60"/>
      <c r="O28" s="60"/>
      <c r="P28" s="60"/>
      <c r="Q28" s="60"/>
      <c r="R28" s="60"/>
      <c r="S28" s="60"/>
      <c r="T28" s="60"/>
      <c r="U28" s="60"/>
      <c r="V28" s="60"/>
      <c r="W28" s="60"/>
      <c r="X28" s="60"/>
      <c r="Y28" s="60"/>
      <c r="Z28" s="60"/>
      <c r="AA28" s="60"/>
      <c r="AB28" s="60"/>
      <c r="AC28" s="60"/>
      <c r="AD28" s="60"/>
    </row>
    <row r="29" spans="1:32" x14ac:dyDescent="0.25">
      <c r="A29" s="26" t="s">
        <v>39</v>
      </c>
      <c r="B29" s="26" t="s">
        <v>213</v>
      </c>
      <c r="C29" s="27">
        <f>SUM(C22:C27)</f>
        <v>30985</v>
      </c>
      <c r="D29" s="27">
        <f t="shared" ref="D29:W29" si="1">SUM(D22:D27)</f>
        <v>38582</v>
      </c>
      <c r="E29" s="27">
        <f t="shared" si="1"/>
        <v>45378</v>
      </c>
      <c r="F29" s="27">
        <f t="shared" si="1"/>
        <v>29383</v>
      </c>
      <c r="G29" s="61">
        <f t="shared" si="1"/>
        <v>18513</v>
      </c>
      <c r="H29" s="61">
        <f t="shared" si="1"/>
        <v>30933</v>
      </c>
      <c r="I29" s="61">
        <f t="shared" si="1"/>
        <v>32929</v>
      </c>
      <c r="J29" s="61">
        <f t="shared" si="1"/>
        <v>30726</v>
      </c>
      <c r="K29" s="61">
        <f t="shared" si="1"/>
        <v>38384</v>
      </c>
      <c r="L29" s="61">
        <f t="shared" si="1"/>
        <v>45700</v>
      </c>
      <c r="M29" s="61">
        <f t="shared" si="1"/>
        <v>38177</v>
      </c>
      <c r="N29" s="61">
        <f t="shared" si="1"/>
        <v>38074</v>
      </c>
      <c r="O29" s="61">
        <f t="shared" si="1"/>
        <v>37888</v>
      </c>
      <c r="P29" s="61">
        <f t="shared" si="1"/>
        <v>40993</v>
      </c>
      <c r="Q29" s="61">
        <f t="shared" si="1"/>
        <v>49135</v>
      </c>
      <c r="R29" s="61">
        <f t="shared" si="1"/>
        <v>45218</v>
      </c>
      <c r="S29" s="61">
        <f t="shared" si="1"/>
        <v>40785</v>
      </c>
      <c r="T29" s="61">
        <f t="shared" si="1"/>
        <v>140134</v>
      </c>
      <c r="U29" s="61">
        <f t="shared" si="1"/>
        <v>141614</v>
      </c>
      <c r="V29" s="61">
        <f t="shared" si="1"/>
        <v>143394</v>
      </c>
      <c r="W29" s="61">
        <f t="shared" si="1"/>
        <v>126545</v>
      </c>
      <c r="X29" s="61">
        <f t="shared" ref="X29" si="2">SUM(X22:X27)</f>
        <v>106543</v>
      </c>
      <c r="Y29" s="61">
        <f t="shared" ref="Y29" si="3">SUM(Y22:Y27)</f>
        <v>142432</v>
      </c>
      <c r="Z29" s="61">
        <f t="shared" ref="Z29" si="4">SUM(Z22:Z27)</f>
        <v>203245</v>
      </c>
      <c r="AA29" s="61">
        <f t="shared" ref="AA29:AB29" si="5">SUM(AA22:AA27)</f>
        <v>504692</v>
      </c>
      <c r="AB29" s="61">
        <f t="shared" si="5"/>
        <v>460549</v>
      </c>
      <c r="AC29" s="61">
        <f t="shared" ref="AC29:AD29" si="6">SUM(AC22:AC27)</f>
        <v>266011</v>
      </c>
      <c r="AD29" s="61">
        <f t="shared" si="6"/>
        <v>609262</v>
      </c>
      <c r="AE29" s="19"/>
    </row>
    <row r="30" spans="1:32" customFormat="1" x14ac:dyDescent="0.25">
      <c r="G30" s="63"/>
      <c r="H30" s="63"/>
      <c r="I30" s="63"/>
      <c r="J30" s="63"/>
      <c r="K30" s="63"/>
      <c r="L30" s="63"/>
      <c r="M30" s="63"/>
      <c r="N30" s="63"/>
      <c r="O30" s="63"/>
      <c r="P30" s="63"/>
      <c r="Q30" s="63"/>
      <c r="R30" s="63"/>
      <c r="S30" s="63"/>
      <c r="T30" s="63"/>
      <c r="U30" s="63"/>
      <c r="V30" s="63"/>
      <c r="W30" s="63"/>
      <c r="X30" s="63"/>
      <c r="Y30" s="63"/>
      <c r="Z30" s="63"/>
      <c r="AA30" s="63"/>
      <c r="AB30" s="63"/>
      <c r="AC30" s="63"/>
      <c r="AD30" s="63"/>
      <c r="AF30" s="5"/>
    </row>
    <row r="31" spans="1:32" x14ac:dyDescent="0.25">
      <c r="A31" s="13" t="s">
        <v>40</v>
      </c>
      <c r="B31" s="13" t="s">
        <v>378</v>
      </c>
      <c r="C31" s="14">
        <v>31378</v>
      </c>
      <c r="D31" s="14">
        <v>42281</v>
      </c>
      <c r="E31" s="14">
        <v>48193</v>
      </c>
      <c r="F31" s="14">
        <v>49650</v>
      </c>
      <c r="G31" s="59">
        <v>61461</v>
      </c>
      <c r="H31" s="59">
        <v>67820</v>
      </c>
      <c r="I31" s="59">
        <v>72819</v>
      </c>
      <c r="J31" s="59">
        <v>88114</v>
      </c>
      <c r="K31" s="59">
        <v>151294</v>
      </c>
      <c r="L31" s="59">
        <v>179000</v>
      </c>
      <c r="M31" s="59">
        <v>252817</v>
      </c>
      <c r="N31" s="59">
        <v>294955</v>
      </c>
      <c r="O31" s="59">
        <v>336394</v>
      </c>
      <c r="P31" s="59">
        <v>357271</v>
      </c>
      <c r="Q31" s="59">
        <v>416494</v>
      </c>
      <c r="R31" s="59">
        <v>481634</v>
      </c>
      <c r="S31" s="59">
        <v>544126</v>
      </c>
      <c r="T31" s="59">
        <v>539688</v>
      </c>
      <c r="U31" s="59">
        <v>540709</v>
      </c>
      <c r="V31" s="59">
        <v>622341</v>
      </c>
      <c r="W31" s="59">
        <v>677366</v>
      </c>
      <c r="X31" s="59">
        <v>696037</v>
      </c>
      <c r="Y31" s="59">
        <v>694362</v>
      </c>
      <c r="Z31" s="59">
        <v>695847</v>
      </c>
      <c r="AA31" s="59">
        <v>716244</v>
      </c>
      <c r="AB31" s="59">
        <v>738127</v>
      </c>
      <c r="AC31" s="59">
        <v>738853</v>
      </c>
      <c r="AD31" s="59">
        <v>769296</v>
      </c>
    </row>
    <row r="32" spans="1:32" x14ac:dyDescent="0.25">
      <c r="A32" s="13" t="s">
        <v>41</v>
      </c>
      <c r="B32" s="13" t="s">
        <v>214</v>
      </c>
      <c r="C32" s="14">
        <v>0</v>
      </c>
      <c r="D32" s="14">
        <v>0</v>
      </c>
      <c r="E32" s="14">
        <v>0</v>
      </c>
      <c r="F32" s="14">
        <v>0</v>
      </c>
      <c r="G32" s="59">
        <v>0</v>
      </c>
      <c r="H32" s="59">
        <v>0</v>
      </c>
      <c r="I32" s="59">
        <v>0</v>
      </c>
      <c r="J32" s="59">
        <v>0</v>
      </c>
      <c r="K32" s="59">
        <v>0</v>
      </c>
      <c r="L32" s="59">
        <v>0</v>
      </c>
      <c r="M32" s="59">
        <v>0</v>
      </c>
      <c r="N32" s="59">
        <v>25172</v>
      </c>
      <c r="O32" s="59">
        <v>136548</v>
      </c>
      <c r="P32" s="59">
        <v>217262</v>
      </c>
      <c r="Q32" s="59">
        <v>171554</v>
      </c>
      <c r="R32" s="59">
        <v>127655</v>
      </c>
      <c r="S32" s="59">
        <v>72940</v>
      </c>
      <c r="T32" s="59">
        <v>105081</v>
      </c>
      <c r="U32" s="59">
        <v>102544</v>
      </c>
      <c r="V32" s="59">
        <v>67697</v>
      </c>
      <c r="W32" s="59">
        <v>58556</v>
      </c>
      <c r="X32" s="59">
        <v>56433</v>
      </c>
      <c r="Y32" s="59">
        <v>53667</v>
      </c>
      <c r="Z32" s="59">
        <v>50636</v>
      </c>
      <c r="AA32" s="59">
        <v>37550</v>
      </c>
      <c r="AB32" s="59">
        <v>50183</v>
      </c>
      <c r="AC32" s="59">
        <v>50163</v>
      </c>
      <c r="AD32" s="59">
        <v>96542</v>
      </c>
    </row>
    <row r="33" spans="1:32" x14ac:dyDescent="0.25">
      <c r="A33" s="13" t="s">
        <v>42</v>
      </c>
      <c r="B33" s="84" t="s">
        <v>215</v>
      </c>
      <c r="C33" s="14">
        <v>33</v>
      </c>
      <c r="D33" s="14">
        <v>0</v>
      </c>
      <c r="E33" s="14">
        <v>0</v>
      </c>
      <c r="F33" s="14">
        <v>0</v>
      </c>
      <c r="G33" s="59">
        <v>0</v>
      </c>
      <c r="H33" s="59">
        <v>0</v>
      </c>
      <c r="I33" s="59">
        <v>0</v>
      </c>
      <c r="J33" s="59">
        <v>0</v>
      </c>
      <c r="K33" s="59">
        <v>0</v>
      </c>
      <c r="L33" s="59">
        <v>0</v>
      </c>
      <c r="M33" s="59">
        <v>0</v>
      </c>
      <c r="N33" s="59">
        <v>0</v>
      </c>
      <c r="O33" s="59">
        <v>11302</v>
      </c>
      <c r="P33" s="59">
        <v>11017</v>
      </c>
      <c r="Q33" s="59">
        <v>21067</v>
      </c>
      <c r="R33" s="59">
        <v>20106</v>
      </c>
      <c r="S33" s="59">
        <v>20294</v>
      </c>
      <c r="T33" s="59">
        <v>31930</v>
      </c>
      <c r="U33" s="59">
        <v>30537</v>
      </c>
      <c r="V33" s="59">
        <v>29160</v>
      </c>
      <c r="W33" s="59">
        <v>28605</v>
      </c>
      <c r="X33" s="59">
        <v>27202</v>
      </c>
      <c r="Y33" s="59">
        <v>26184</v>
      </c>
      <c r="Z33" s="59">
        <v>25051</v>
      </c>
      <c r="AA33" s="59">
        <v>24432</v>
      </c>
      <c r="AB33" s="59">
        <v>22900</v>
      </c>
      <c r="AC33" s="59">
        <v>21395</v>
      </c>
      <c r="AD33" s="59">
        <v>22856</v>
      </c>
    </row>
    <row r="34" spans="1:32" x14ac:dyDescent="0.25">
      <c r="A34" s="13" t="s">
        <v>391</v>
      </c>
      <c r="B34" s="13" t="s">
        <v>216</v>
      </c>
      <c r="C34" s="14">
        <v>0</v>
      </c>
      <c r="D34" s="14">
        <v>24</v>
      </c>
      <c r="E34" s="14">
        <v>55</v>
      </c>
      <c r="F34" s="14">
        <v>139</v>
      </c>
      <c r="G34" s="59">
        <v>264</v>
      </c>
      <c r="H34" s="59">
        <v>321</v>
      </c>
      <c r="I34" s="59">
        <v>305</v>
      </c>
      <c r="J34" s="59">
        <v>288</v>
      </c>
      <c r="K34" s="59">
        <v>362</v>
      </c>
      <c r="L34" s="59">
        <v>346</v>
      </c>
      <c r="M34" s="59">
        <v>332</v>
      </c>
      <c r="N34" s="59">
        <v>316</v>
      </c>
      <c r="O34" s="59">
        <v>300</v>
      </c>
      <c r="P34" s="59">
        <v>284</v>
      </c>
      <c r="Q34" s="59">
        <v>269</v>
      </c>
      <c r="R34" s="59">
        <v>255</v>
      </c>
      <c r="S34" s="59">
        <v>237</v>
      </c>
      <c r="T34" s="59">
        <v>264</v>
      </c>
      <c r="U34" s="59">
        <v>604</v>
      </c>
      <c r="V34" s="59">
        <v>562</v>
      </c>
      <c r="W34" s="59">
        <v>521</v>
      </c>
      <c r="X34" s="59">
        <v>503</v>
      </c>
      <c r="Y34" s="59">
        <v>1079</v>
      </c>
      <c r="Z34" s="59">
        <v>1057</v>
      </c>
      <c r="AA34" s="59">
        <v>2125</v>
      </c>
      <c r="AB34" s="59">
        <v>9187</v>
      </c>
      <c r="AC34" s="59">
        <v>9698</v>
      </c>
      <c r="AD34" s="59">
        <v>11106</v>
      </c>
    </row>
    <row r="35" spans="1:32" x14ac:dyDescent="0.25">
      <c r="A35" s="13" t="s">
        <v>43</v>
      </c>
      <c r="B35" s="13" t="s">
        <v>217</v>
      </c>
      <c r="C35" s="14">
        <v>0</v>
      </c>
      <c r="D35" s="14">
        <v>0</v>
      </c>
      <c r="E35" s="14">
        <v>0</v>
      </c>
      <c r="F35" s="14">
        <v>0</v>
      </c>
      <c r="G35" s="59">
        <v>0</v>
      </c>
      <c r="H35" s="59">
        <v>0</v>
      </c>
      <c r="I35" s="59">
        <v>0</v>
      </c>
      <c r="J35" s="59">
        <v>0</v>
      </c>
      <c r="K35" s="59">
        <v>0</v>
      </c>
      <c r="L35" s="59">
        <v>0</v>
      </c>
      <c r="M35" s="59">
        <v>0</v>
      </c>
      <c r="N35" s="59">
        <v>0</v>
      </c>
      <c r="O35" s="59">
        <v>0</v>
      </c>
      <c r="P35" s="59">
        <v>0</v>
      </c>
      <c r="Q35" s="59">
        <v>0</v>
      </c>
      <c r="R35" s="59">
        <v>0</v>
      </c>
      <c r="S35" s="59">
        <v>0</v>
      </c>
      <c r="T35" s="59">
        <v>0</v>
      </c>
      <c r="U35" s="59">
        <v>0</v>
      </c>
      <c r="V35" s="59">
        <v>0</v>
      </c>
      <c r="W35" s="59">
        <v>0</v>
      </c>
      <c r="X35" s="59">
        <v>0</v>
      </c>
      <c r="Y35" s="59">
        <v>0</v>
      </c>
      <c r="Z35" s="59">
        <v>0</v>
      </c>
      <c r="AA35" s="59">
        <v>0</v>
      </c>
      <c r="AB35" s="59">
        <v>0</v>
      </c>
      <c r="AC35" s="59">
        <v>0</v>
      </c>
      <c r="AD35" s="59">
        <v>0</v>
      </c>
    </row>
    <row r="36" spans="1:32" x14ac:dyDescent="0.25">
      <c r="G36" s="60"/>
      <c r="H36" s="60"/>
      <c r="I36" s="60"/>
      <c r="J36" s="60"/>
      <c r="K36" s="60"/>
      <c r="L36" s="60"/>
      <c r="M36" s="60"/>
      <c r="N36" s="60"/>
      <c r="O36" s="60"/>
      <c r="P36" s="60"/>
      <c r="Q36" s="60"/>
      <c r="R36" s="60"/>
      <c r="S36" s="60"/>
      <c r="T36" s="60"/>
      <c r="U36" s="60"/>
      <c r="V36" s="60"/>
      <c r="W36" s="60"/>
      <c r="X36" s="60"/>
      <c r="Y36" s="60"/>
      <c r="Z36" s="60"/>
      <c r="AA36" s="60"/>
      <c r="AB36" s="60"/>
      <c r="AC36" s="60"/>
      <c r="AD36" s="60"/>
    </row>
    <row r="37" spans="1:32" x14ac:dyDescent="0.25">
      <c r="A37" s="26" t="s">
        <v>44</v>
      </c>
      <c r="B37" s="26" t="s">
        <v>218</v>
      </c>
      <c r="C37" s="27">
        <f t="shared" ref="C37:W37" si="7">SUM(C31:C35)+SUM(C29)</f>
        <v>62396</v>
      </c>
      <c r="D37" s="27">
        <f t="shared" si="7"/>
        <v>80887</v>
      </c>
      <c r="E37" s="27">
        <f t="shared" si="7"/>
        <v>93626</v>
      </c>
      <c r="F37" s="27">
        <f t="shared" si="7"/>
        <v>79172</v>
      </c>
      <c r="G37" s="61">
        <f t="shared" si="7"/>
        <v>80238</v>
      </c>
      <c r="H37" s="61">
        <f t="shared" si="7"/>
        <v>99074</v>
      </c>
      <c r="I37" s="61">
        <f t="shared" si="7"/>
        <v>106053</v>
      </c>
      <c r="J37" s="61">
        <f t="shared" si="7"/>
        <v>119128</v>
      </c>
      <c r="K37" s="61">
        <f t="shared" si="7"/>
        <v>190040</v>
      </c>
      <c r="L37" s="61">
        <f t="shared" si="7"/>
        <v>225046</v>
      </c>
      <c r="M37" s="61">
        <f t="shared" si="7"/>
        <v>291326</v>
      </c>
      <c r="N37" s="61">
        <f t="shared" si="7"/>
        <v>358517</v>
      </c>
      <c r="O37" s="61">
        <f t="shared" si="7"/>
        <v>522432</v>
      </c>
      <c r="P37" s="61">
        <f t="shared" si="7"/>
        <v>626827</v>
      </c>
      <c r="Q37" s="61">
        <f t="shared" si="7"/>
        <v>658519</v>
      </c>
      <c r="R37" s="61">
        <f t="shared" si="7"/>
        <v>674868</v>
      </c>
      <c r="S37" s="61">
        <f t="shared" si="7"/>
        <v>678382</v>
      </c>
      <c r="T37" s="61">
        <f t="shared" si="7"/>
        <v>817097</v>
      </c>
      <c r="U37" s="61">
        <f t="shared" si="7"/>
        <v>816008</v>
      </c>
      <c r="V37" s="61">
        <f t="shared" si="7"/>
        <v>863154</v>
      </c>
      <c r="W37" s="61">
        <f t="shared" si="7"/>
        <v>891593</v>
      </c>
      <c r="X37" s="61">
        <f t="shared" ref="X37" si="8">SUM(X31:X35)+SUM(X29)</f>
        <v>886718</v>
      </c>
      <c r="Y37" s="61">
        <f t="shared" ref="Y37" si="9">SUM(Y31:Y35)+SUM(Y29)</f>
        <v>917724</v>
      </c>
      <c r="Z37" s="61">
        <f t="shared" ref="Z37" si="10">SUM(Z31:Z35)+SUM(Z29)</f>
        <v>975836</v>
      </c>
      <c r="AA37" s="61">
        <f t="shared" ref="AA37:AB37" si="11">SUM(AA31:AA35)+SUM(AA29)</f>
        <v>1285043</v>
      </c>
      <c r="AB37" s="61">
        <f t="shared" si="11"/>
        <v>1280946</v>
      </c>
      <c r="AC37" s="61">
        <f t="shared" ref="AC37:AD37" si="12">SUM(AC31:AC35)+SUM(AC29)</f>
        <v>1086120</v>
      </c>
      <c r="AD37" s="61">
        <f t="shared" si="12"/>
        <v>1509062</v>
      </c>
      <c r="AE37" s="19"/>
    </row>
    <row r="38" spans="1:32" x14ac:dyDescent="0.25">
      <c r="C38" s="9"/>
      <c r="D38" s="9"/>
      <c r="E38" s="9" t="s">
        <v>36</v>
      </c>
      <c r="F38" s="9" t="s">
        <v>36</v>
      </c>
      <c r="G38" s="60" t="s">
        <v>36</v>
      </c>
      <c r="H38" s="60" t="s">
        <v>36</v>
      </c>
      <c r="I38" s="60" t="s">
        <v>36</v>
      </c>
      <c r="J38" s="60" t="s">
        <v>36</v>
      </c>
      <c r="K38" s="60" t="s">
        <v>36</v>
      </c>
      <c r="L38" s="60" t="s">
        <v>36</v>
      </c>
      <c r="M38" s="60" t="s">
        <v>36</v>
      </c>
      <c r="N38" s="60" t="s">
        <v>36</v>
      </c>
      <c r="O38" s="60" t="s">
        <v>36</v>
      </c>
      <c r="P38" s="60" t="s">
        <v>36</v>
      </c>
      <c r="Q38" s="60" t="s">
        <v>36</v>
      </c>
      <c r="R38" s="60" t="s">
        <v>36</v>
      </c>
      <c r="S38" s="60" t="s">
        <v>36</v>
      </c>
      <c r="T38" s="60" t="s">
        <v>36</v>
      </c>
      <c r="U38" s="60" t="s">
        <v>36</v>
      </c>
      <c r="V38" s="60" t="s">
        <v>36</v>
      </c>
      <c r="W38" s="60" t="s">
        <v>36</v>
      </c>
      <c r="X38" s="60" t="s">
        <v>36</v>
      </c>
      <c r="Y38" s="60" t="s">
        <v>36</v>
      </c>
      <c r="Z38" s="60" t="s">
        <v>36</v>
      </c>
      <c r="AA38" s="60" t="s">
        <v>36</v>
      </c>
      <c r="AB38" s="60" t="s">
        <v>36</v>
      </c>
      <c r="AC38" s="60" t="s">
        <v>36</v>
      </c>
      <c r="AD38" s="60"/>
    </row>
    <row r="39" spans="1:32" x14ac:dyDescent="0.25">
      <c r="A39" s="26" t="s">
        <v>45</v>
      </c>
      <c r="B39" s="26" t="s">
        <v>219</v>
      </c>
      <c r="C39" s="27">
        <f t="shared" ref="C39:W39" si="13">C37+C19</f>
        <v>129064</v>
      </c>
      <c r="D39" s="27">
        <f t="shared" si="13"/>
        <v>203638</v>
      </c>
      <c r="E39" s="27">
        <f t="shared" si="13"/>
        <v>262525</v>
      </c>
      <c r="F39" s="27">
        <f t="shared" si="13"/>
        <v>401996</v>
      </c>
      <c r="G39" s="61">
        <f t="shared" si="13"/>
        <v>439001</v>
      </c>
      <c r="H39" s="61">
        <f t="shared" si="13"/>
        <v>312701</v>
      </c>
      <c r="I39" s="61">
        <f t="shared" si="13"/>
        <v>448308</v>
      </c>
      <c r="J39" s="61">
        <f t="shared" si="13"/>
        <v>991589</v>
      </c>
      <c r="K39" s="61">
        <f t="shared" si="13"/>
        <v>992147</v>
      </c>
      <c r="L39" s="61">
        <f t="shared" si="13"/>
        <v>955127</v>
      </c>
      <c r="M39" s="61">
        <f t="shared" si="13"/>
        <v>994039</v>
      </c>
      <c r="N39" s="61">
        <f t="shared" si="13"/>
        <v>1621051</v>
      </c>
      <c r="O39" s="61">
        <f t="shared" si="13"/>
        <v>1713454</v>
      </c>
      <c r="P39" s="61">
        <f t="shared" si="13"/>
        <v>1564788</v>
      </c>
      <c r="Q39" s="61">
        <f t="shared" si="13"/>
        <v>1731221</v>
      </c>
      <c r="R39" s="61">
        <f t="shared" si="13"/>
        <v>2172686</v>
      </c>
      <c r="S39" s="61">
        <f t="shared" si="13"/>
        <v>2445689</v>
      </c>
      <c r="T39" s="61">
        <f t="shared" si="13"/>
        <v>2235562</v>
      </c>
      <c r="U39" s="61">
        <f t="shared" si="13"/>
        <v>2511193</v>
      </c>
      <c r="V39" s="61">
        <f t="shared" si="13"/>
        <v>3050222</v>
      </c>
      <c r="W39" s="61">
        <f t="shared" si="13"/>
        <v>2555870</v>
      </c>
      <c r="X39" s="61">
        <f t="shared" ref="X39" si="14">X37+X19</f>
        <v>2369686</v>
      </c>
      <c r="Y39" s="61">
        <f t="shared" ref="Y39" si="15">Y37+Y19</f>
        <v>3180289</v>
      </c>
      <c r="Z39" s="61">
        <f t="shared" ref="Z39" si="16">Z37+Z19</f>
        <v>3232763</v>
      </c>
      <c r="AA39" s="61">
        <f t="shared" ref="AA39:AB39" si="17">AA37+AA19</f>
        <v>3643279</v>
      </c>
      <c r="AB39" s="61">
        <f t="shared" si="17"/>
        <v>3231164</v>
      </c>
      <c r="AC39" s="61">
        <f t="shared" ref="AC39:AD39" si="18">AC37+AC19</f>
        <v>3401420</v>
      </c>
      <c r="AD39" s="61">
        <f t="shared" si="18"/>
        <v>3921176</v>
      </c>
    </row>
    <row r="40" spans="1:32" x14ac:dyDescent="0.25">
      <c r="C40" s="9"/>
      <c r="D40" s="9"/>
      <c r="E40" s="9" t="s">
        <v>36</v>
      </c>
      <c r="F40" s="9" t="s">
        <v>36</v>
      </c>
      <c r="G40" s="9" t="s">
        <v>36</v>
      </c>
      <c r="H40" s="9" t="s">
        <v>36</v>
      </c>
      <c r="I40" s="9" t="s">
        <v>36</v>
      </c>
      <c r="J40" s="9" t="s">
        <v>36</v>
      </c>
      <c r="K40" s="9" t="s">
        <v>36</v>
      </c>
      <c r="L40" s="9" t="s">
        <v>36</v>
      </c>
      <c r="M40" s="9" t="s">
        <v>36</v>
      </c>
      <c r="N40" s="9" t="s">
        <v>36</v>
      </c>
      <c r="O40" s="9" t="s">
        <v>36</v>
      </c>
      <c r="P40" s="9" t="s">
        <v>36</v>
      </c>
      <c r="Q40" s="9" t="s">
        <v>36</v>
      </c>
      <c r="R40" s="9" t="s">
        <v>36</v>
      </c>
      <c r="S40" s="9" t="s">
        <v>36</v>
      </c>
      <c r="T40" s="9" t="s">
        <v>36</v>
      </c>
      <c r="U40" s="9" t="s">
        <v>36</v>
      </c>
      <c r="V40" s="9" t="s">
        <v>36</v>
      </c>
      <c r="W40" s="9" t="s">
        <v>36</v>
      </c>
      <c r="X40" s="9" t="s">
        <v>36</v>
      </c>
      <c r="Y40" s="9" t="s">
        <v>36</v>
      </c>
      <c r="Z40" s="9" t="s">
        <v>36</v>
      </c>
      <c r="AA40" s="9" t="s">
        <v>36</v>
      </c>
      <c r="AB40" s="9" t="s">
        <v>36</v>
      </c>
      <c r="AC40" s="9" t="s">
        <v>36</v>
      </c>
    </row>
    <row r="41" spans="1:32" x14ac:dyDescent="0.25">
      <c r="D41" s="60"/>
      <c r="E41" s="60"/>
      <c r="F41" s="60"/>
      <c r="G41" s="60"/>
      <c r="H41" s="60"/>
      <c r="I41" s="60"/>
      <c r="J41" s="60"/>
      <c r="K41" s="60"/>
      <c r="L41" s="60"/>
      <c r="M41" s="60"/>
      <c r="N41" s="60"/>
      <c r="O41" s="60"/>
      <c r="P41" s="60"/>
      <c r="Q41" s="60"/>
      <c r="R41" s="60"/>
      <c r="S41" s="60"/>
      <c r="T41" s="60"/>
      <c r="U41" s="60"/>
      <c r="V41" s="60"/>
      <c r="W41" s="60"/>
      <c r="X41" s="60"/>
      <c r="Y41" s="60"/>
      <c r="Z41" s="60"/>
      <c r="AA41" s="60"/>
      <c r="AB41" s="60"/>
      <c r="AC41" s="60"/>
    </row>
    <row r="42" spans="1:32" x14ac:dyDescent="0.25">
      <c r="O42" s="79"/>
      <c r="P42" s="60"/>
      <c r="Q42" s="60"/>
      <c r="R42" s="60"/>
      <c r="S42" s="60"/>
      <c r="T42" s="60"/>
      <c r="U42" s="60"/>
      <c r="V42" s="60"/>
      <c r="W42" s="60"/>
      <c r="X42" s="60"/>
      <c r="Y42" s="60"/>
      <c r="Z42" s="60"/>
      <c r="AA42" s="60"/>
      <c r="AB42" s="60"/>
      <c r="AC42" s="60"/>
    </row>
    <row r="43" spans="1:32" x14ac:dyDescent="0.25">
      <c r="C43" s="60"/>
      <c r="D43" s="60"/>
      <c r="E43" s="60"/>
      <c r="F43" s="60"/>
      <c r="G43" s="60"/>
      <c r="H43" s="60"/>
      <c r="I43" s="60"/>
      <c r="J43" s="60"/>
      <c r="K43" s="60"/>
      <c r="L43" s="60"/>
      <c r="M43" s="60"/>
      <c r="N43" s="60"/>
      <c r="O43" s="60"/>
      <c r="P43" s="60"/>
      <c r="Q43" s="60"/>
      <c r="R43" s="60"/>
      <c r="S43" s="60"/>
      <c r="T43" s="60"/>
      <c r="U43" s="60"/>
      <c r="V43" s="60"/>
      <c r="W43" s="60"/>
      <c r="X43" s="60"/>
      <c r="Y43" s="60"/>
      <c r="Z43" s="60"/>
      <c r="AA43" s="60"/>
      <c r="AB43" s="60"/>
      <c r="AC43" s="60"/>
      <c r="AF43"/>
    </row>
    <row r="44" spans="1:32" x14ac:dyDescent="0.25">
      <c r="O44" s="60"/>
    </row>
    <row r="45" spans="1:32" x14ac:dyDescent="0.25">
      <c r="O45" s="60"/>
    </row>
  </sheetData>
  <phoneticPr fontId="20" type="noConversion"/>
  <pageMargins left="0.511811024" right="0.511811024" top="0.78740157499999996" bottom="0.78740157499999996" header="0.31496062000000002" footer="0.31496062000000002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9" tint="0.79998168889431442"/>
  </sheetPr>
  <dimension ref="A1:AH48"/>
  <sheetViews>
    <sheetView showGridLines="0" zoomScale="85" zoomScaleNormal="85" workbookViewId="0">
      <pane xSplit="1" ySplit="4" topLeftCell="R23" activePane="bottomRight" state="frozen"/>
      <selection activeCell="E44" sqref="E44"/>
      <selection pane="topRight" activeCell="E44" sqref="E44"/>
      <selection pane="bottomLeft" activeCell="E44" sqref="E44"/>
      <selection pane="bottomRight" activeCell="AA51" sqref="AA51"/>
    </sheetView>
  </sheetViews>
  <sheetFormatPr defaultColWidth="9" defaultRowHeight="15" outlineLevelCol="1" x14ac:dyDescent="0.25"/>
  <cols>
    <col min="1" max="1" width="40" style="5" bestFit="1" customWidth="1"/>
    <col min="2" max="2" width="41.25" style="5" hidden="1" customWidth="1" outlineLevel="1"/>
    <col min="3" max="3" width="16.625" style="9" customWidth="1" collapsed="1"/>
    <col min="4" max="7" width="16.625" style="9" customWidth="1"/>
    <col min="8" max="10" width="16.625" style="5" customWidth="1"/>
    <col min="11" max="11" width="16.625" style="20" customWidth="1"/>
    <col min="12" max="29" width="16.625" style="5" customWidth="1"/>
    <col min="30" max="31" width="11.625" style="5" bestFit="1" customWidth="1"/>
    <col min="32" max="32" width="12.25" style="5" bestFit="1" customWidth="1"/>
    <col min="33" max="34" width="13.625" style="5" bestFit="1" customWidth="1"/>
    <col min="35" max="16384" width="9" style="5"/>
  </cols>
  <sheetData>
    <row r="1" spans="1:30" x14ac:dyDescent="0.25">
      <c r="E1" s="80"/>
      <c r="F1" s="80"/>
      <c r="G1" s="80"/>
      <c r="H1" s="80"/>
      <c r="I1" s="80"/>
      <c r="J1" s="80"/>
      <c r="K1" s="80"/>
      <c r="L1" s="80"/>
      <c r="M1" s="80"/>
      <c r="N1" s="80"/>
      <c r="O1" s="80"/>
      <c r="P1" s="80"/>
      <c r="Q1" s="80"/>
      <c r="R1" s="80"/>
      <c r="S1" s="80"/>
      <c r="T1" s="80"/>
      <c r="U1" s="80"/>
      <c r="V1" s="80"/>
      <c r="W1" s="80"/>
      <c r="X1" s="80"/>
      <c r="Y1" s="80"/>
      <c r="Z1" s="80"/>
      <c r="AA1" s="80"/>
      <c r="AB1" s="80"/>
      <c r="AC1" s="80"/>
    </row>
    <row r="2" spans="1:30" x14ac:dyDescent="0.25">
      <c r="C2" s="19" t="s">
        <v>70</v>
      </c>
      <c r="D2" s="19" t="s">
        <v>71</v>
      </c>
      <c r="E2" s="19" t="s">
        <v>0</v>
      </c>
      <c r="F2" s="6" t="s">
        <v>1</v>
      </c>
      <c r="G2" s="6" t="s">
        <v>2</v>
      </c>
      <c r="H2" s="6" t="s">
        <v>3</v>
      </c>
      <c r="I2" s="6" t="s">
        <v>4</v>
      </c>
      <c r="J2" s="6" t="s">
        <v>5</v>
      </c>
      <c r="K2" s="6" t="s">
        <v>6</v>
      </c>
      <c r="L2" s="6" t="s">
        <v>7</v>
      </c>
      <c r="M2" s="6" t="s">
        <v>8</v>
      </c>
      <c r="N2" s="6" t="s">
        <v>9</v>
      </c>
      <c r="O2" s="6" t="s">
        <v>10</v>
      </c>
      <c r="P2" s="6" t="s">
        <v>11</v>
      </c>
      <c r="Q2" s="6" t="s">
        <v>12</v>
      </c>
      <c r="R2" s="6" t="s">
        <v>13</v>
      </c>
      <c r="S2" s="6" t="s">
        <v>14</v>
      </c>
      <c r="T2" s="6" t="s">
        <v>15</v>
      </c>
      <c r="U2" s="6" t="s">
        <v>16</v>
      </c>
      <c r="V2" s="6" t="s">
        <v>17</v>
      </c>
      <c r="W2" s="15" t="s">
        <v>18</v>
      </c>
      <c r="X2" s="15" t="s">
        <v>19</v>
      </c>
      <c r="Y2" s="6" t="s">
        <v>179</v>
      </c>
      <c r="Z2" s="6" t="s">
        <v>379</v>
      </c>
      <c r="AA2" s="6" t="s">
        <v>384</v>
      </c>
      <c r="AB2" s="6" t="s">
        <v>386</v>
      </c>
      <c r="AC2" s="6" t="s">
        <v>390</v>
      </c>
      <c r="AD2" s="6" t="s">
        <v>413</v>
      </c>
    </row>
    <row r="3" spans="1:30" x14ac:dyDescent="0.25">
      <c r="A3" s="10" t="s">
        <v>220</v>
      </c>
      <c r="B3" s="10" t="s">
        <v>347</v>
      </c>
      <c r="C3" s="21" t="s">
        <v>21</v>
      </c>
      <c r="D3" s="21" t="s">
        <v>21</v>
      </c>
      <c r="E3" s="22" t="s">
        <v>21</v>
      </c>
      <c r="F3" s="22" t="s">
        <v>21</v>
      </c>
      <c r="G3" s="22" t="s">
        <v>21</v>
      </c>
      <c r="H3" s="22" t="s">
        <v>21</v>
      </c>
      <c r="I3" s="22" t="s">
        <v>21</v>
      </c>
      <c r="J3" s="22" t="s">
        <v>21</v>
      </c>
      <c r="K3" s="22" t="s">
        <v>21</v>
      </c>
      <c r="L3" s="23" t="s">
        <v>21</v>
      </c>
      <c r="M3" s="23" t="s">
        <v>21</v>
      </c>
      <c r="N3" s="23" t="s">
        <v>21</v>
      </c>
      <c r="O3" s="23" t="s">
        <v>21</v>
      </c>
      <c r="P3" s="23" t="s">
        <v>21</v>
      </c>
      <c r="Q3" s="23" t="s">
        <v>21</v>
      </c>
      <c r="R3" s="23" t="s">
        <v>21</v>
      </c>
      <c r="S3" s="23" t="s">
        <v>21</v>
      </c>
      <c r="T3" s="23" t="s">
        <v>21</v>
      </c>
      <c r="U3" s="23" t="s">
        <v>21</v>
      </c>
      <c r="V3" s="23" t="s">
        <v>21</v>
      </c>
      <c r="W3" s="23" t="s">
        <v>21</v>
      </c>
      <c r="X3" s="23" t="s">
        <v>21</v>
      </c>
      <c r="Y3" s="23" t="s">
        <v>21</v>
      </c>
      <c r="Z3" s="23" t="s">
        <v>21</v>
      </c>
      <c r="AA3" s="23" t="s">
        <v>21</v>
      </c>
      <c r="AB3" s="23" t="s">
        <v>21</v>
      </c>
      <c r="AC3" s="23" t="s">
        <v>21</v>
      </c>
      <c r="AD3" s="23" t="s">
        <v>21</v>
      </c>
    </row>
    <row r="4" spans="1:30" x14ac:dyDescent="0.25">
      <c r="A4" s="24"/>
      <c r="B4" s="24"/>
      <c r="C4" s="10">
        <v>2018</v>
      </c>
      <c r="D4" s="10">
        <v>2019</v>
      </c>
      <c r="E4" s="11">
        <v>43920</v>
      </c>
      <c r="F4" s="11">
        <v>44012</v>
      </c>
      <c r="G4" s="11">
        <v>44104</v>
      </c>
      <c r="H4" s="10">
        <v>2020</v>
      </c>
      <c r="I4" s="11">
        <v>44285</v>
      </c>
      <c r="J4" s="11">
        <v>44377</v>
      </c>
      <c r="K4" s="11">
        <v>44469</v>
      </c>
      <c r="L4" s="10">
        <v>2021</v>
      </c>
      <c r="M4" s="11">
        <v>44651</v>
      </c>
      <c r="N4" s="11">
        <v>44742</v>
      </c>
      <c r="O4" s="11">
        <v>44834</v>
      </c>
      <c r="P4" s="10">
        <v>2022</v>
      </c>
      <c r="Q4" s="11">
        <v>45016</v>
      </c>
      <c r="R4" s="11">
        <v>45107</v>
      </c>
      <c r="S4" s="11">
        <v>45199</v>
      </c>
      <c r="T4" s="10">
        <v>2023</v>
      </c>
      <c r="U4" s="11">
        <v>45382</v>
      </c>
      <c r="V4" s="11">
        <v>45473</v>
      </c>
      <c r="W4" s="11">
        <v>45565</v>
      </c>
      <c r="X4" s="10">
        <v>2024</v>
      </c>
      <c r="Y4" s="29">
        <v>45747</v>
      </c>
      <c r="Z4" s="29">
        <v>45838</v>
      </c>
      <c r="AA4" s="29">
        <v>45930</v>
      </c>
      <c r="AB4" s="10">
        <v>2025</v>
      </c>
      <c r="AC4" s="11">
        <v>46112</v>
      </c>
      <c r="AD4" s="29">
        <v>46203</v>
      </c>
    </row>
    <row r="5" spans="1:30" x14ac:dyDescent="0.25">
      <c r="A5" s="7" t="s">
        <v>23</v>
      </c>
      <c r="B5" s="7" t="s">
        <v>194</v>
      </c>
      <c r="C5" s="25"/>
      <c r="D5" s="25"/>
      <c r="E5" s="28"/>
      <c r="K5" s="16"/>
    </row>
    <row r="6" spans="1:30" x14ac:dyDescent="0.25">
      <c r="A6" s="13" t="s">
        <v>184</v>
      </c>
      <c r="B6" s="13" t="s">
        <v>221</v>
      </c>
      <c r="C6" s="59">
        <v>16138</v>
      </c>
      <c r="D6" s="59">
        <v>22338</v>
      </c>
      <c r="E6" s="59">
        <v>18751</v>
      </c>
      <c r="F6" s="59">
        <v>47388</v>
      </c>
      <c r="G6" s="59">
        <v>62780</v>
      </c>
      <c r="H6" s="59">
        <v>35151</v>
      </c>
      <c r="I6" s="59">
        <v>54068</v>
      </c>
      <c r="J6" s="59">
        <v>45401</v>
      </c>
      <c r="K6" s="59">
        <v>98719</v>
      </c>
      <c r="L6" s="59">
        <v>78502</v>
      </c>
      <c r="M6" s="59">
        <v>76961</v>
      </c>
      <c r="N6" s="59">
        <v>137075</v>
      </c>
      <c r="O6" s="59">
        <v>101449</v>
      </c>
      <c r="P6" s="59">
        <v>118027</v>
      </c>
      <c r="Q6" s="59">
        <v>200912</v>
      </c>
      <c r="R6" s="59">
        <v>175379</v>
      </c>
      <c r="S6" s="59">
        <v>206240</v>
      </c>
      <c r="T6" s="59">
        <v>151327</v>
      </c>
      <c r="U6" s="59">
        <v>279127</v>
      </c>
      <c r="V6" s="59">
        <v>295026</v>
      </c>
      <c r="W6" s="59">
        <v>244355</v>
      </c>
      <c r="X6" s="59">
        <v>130572</v>
      </c>
      <c r="Y6" s="59">
        <v>529310</v>
      </c>
      <c r="Z6" s="59">
        <v>316537</v>
      </c>
      <c r="AA6" s="59">
        <v>322222</v>
      </c>
      <c r="AB6" s="59">
        <v>138001</v>
      </c>
      <c r="AC6" s="59">
        <v>354513</v>
      </c>
      <c r="AD6" s="59">
        <v>283923</v>
      </c>
    </row>
    <row r="7" spans="1:30" x14ac:dyDescent="0.25">
      <c r="A7" s="13" t="s">
        <v>47</v>
      </c>
      <c r="B7" s="13" t="s">
        <v>222</v>
      </c>
      <c r="C7" s="59">
        <v>18191</v>
      </c>
      <c r="D7" s="59">
        <v>50329</v>
      </c>
      <c r="E7" s="59">
        <v>75316</v>
      </c>
      <c r="F7" s="59">
        <v>117537</v>
      </c>
      <c r="G7" s="59">
        <v>156670</v>
      </c>
      <c r="H7" s="59">
        <v>72235</v>
      </c>
      <c r="I7" s="59">
        <v>168242</v>
      </c>
      <c r="J7" s="59">
        <v>92307</v>
      </c>
      <c r="K7" s="59">
        <v>88426</v>
      </c>
      <c r="L7" s="59">
        <v>89169</v>
      </c>
      <c r="M7" s="59">
        <v>79086</v>
      </c>
      <c r="N7" s="59">
        <v>344091</v>
      </c>
      <c r="O7" s="59">
        <v>480503</v>
      </c>
      <c r="P7" s="59">
        <v>85591</v>
      </c>
      <c r="Q7" s="59">
        <v>169045</v>
      </c>
      <c r="R7" s="59">
        <v>705286</v>
      </c>
      <c r="S7" s="59">
        <v>519712</v>
      </c>
      <c r="T7" s="59">
        <v>373624</v>
      </c>
      <c r="U7" s="59">
        <v>580759</v>
      </c>
      <c r="V7" s="59">
        <v>712648</v>
      </c>
      <c r="W7" s="59">
        <v>142730</v>
      </c>
      <c r="X7" s="59">
        <v>142464</v>
      </c>
      <c r="Y7" s="59">
        <v>63782</v>
      </c>
      <c r="Z7" s="59">
        <v>73446</v>
      </c>
      <c r="AA7" s="59">
        <v>57394</v>
      </c>
      <c r="AB7" s="59">
        <v>53129</v>
      </c>
      <c r="AC7" s="59">
        <v>51540</v>
      </c>
      <c r="AD7" s="59">
        <v>150997</v>
      </c>
    </row>
    <row r="8" spans="1:30" x14ac:dyDescent="0.25">
      <c r="A8" s="13" t="s">
        <v>48</v>
      </c>
      <c r="B8" s="13" t="s">
        <v>223</v>
      </c>
      <c r="C8" s="59">
        <v>15070</v>
      </c>
      <c r="D8" s="59">
        <v>28696</v>
      </c>
      <c r="E8" s="59">
        <v>58703</v>
      </c>
      <c r="F8" s="59">
        <v>132769</v>
      </c>
      <c r="G8" s="59">
        <v>76612</v>
      </c>
      <c r="H8" s="59">
        <v>20835</v>
      </c>
      <c r="I8" s="59">
        <v>44556</v>
      </c>
      <c r="J8" s="59">
        <v>244742</v>
      </c>
      <c r="K8" s="59">
        <v>110941</v>
      </c>
      <c r="L8" s="59">
        <v>51532</v>
      </c>
      <c r="M8" s="59">
        <v>109494</v>
      </c>
      <c r="N8" s="59">
        <v>410312</v>
      </c>
      <c r="O8" s="59">
        <v>241403</v>
      </c>
      <c r="P8" s="59">
        <v>56317</v>
      </c>
      <c r="Q8" s="59">
        <v>71574</v>
      </c>
      <c r="R8" s="59">
        <v>255300</v>
      </c>
      <c r="S8" s="59">
        <v>297142</v>
      </c>
      <c r="T8" s="59">
        <v>34007</v>
      </c>
      <c r="U8" s="59">
        <v>31717</v>
      </c>
      <c r="V8" s="59">
        <v>120067</v>
      </c>
      <c r="W8" s="59">
        <v>225404</v>
      </c>
      <c r="X8" s="59">
        <v>57837</v>
      </c>
      <c r="Y8" s="59">
        <v>80194</v>
      </c>
      <c r="Z8" s="59">
        <v>323598</v>
      </c>
      <c r="AA8" s="59">
        <v>190034</v>
      </c>
      <c r="AB8" s="59">
        <v>39658</v>
      </c>
      <c r="AC8" s="59">
        <v>35495</v>
      </c>
      <c r="AD8" s="59">
        <v>313253</v>
      </c>
    </row>
    <row r="9" spans="1:30" x14ac:dyDescent="0.25">
      <c r="A9" s="13" t="s">
        <v>185</v>
      </c>
      <c r="B9" s="13" t="s">
        <v>224</v>
      </c>
      <c r="C9" s="59">
        <v>0</v>
      </c>
      <c r="D9" s="59">
        <v>0</v>
      </c>
      <c r="E9" s="59">
        <v>3519</v>
      </c>
      <c r="F9" s="59">
        <v>2996</v>
      </c>
      <c r="G9" s="59">
        <v>2752</v>
      </c>
      <c r="H9" s="59">
        <v>13867</v>
      </c>
      <c r="I9" s="59">
        <v>14928</v>
      </c>
      <c r="J9" s="59">
        <v>5140</v>
      </c>
      <c r="K9" s="59">
        <v>2216</v>
      </c>
      <c r="L9" s="59">
        <v>3283</v>
      </c>
      <c r="M9" s="59">
        <v>8010</v>
      </c>
      <c r="N9" s="59">
        <v>4651</v>
      </c>
      <c r="O9" s="59">
        <v>3790</v>
      </c>
      <c r="P9" s="59">
        <v>756</v>
      </c>
      <c r="Q9" s="59">
        <v>1696</v>
      </c>
      <c r="R9" s="59">
        <v>747</v>
      </c>
      <c r="S9" s="59">
        <v>0</v>
      </c>
      <c r="T9" s="59">
        <v>0</v>
      </c>
      <c r="U9" s="59">
        <v>0</v>
      </c>
      <c r="V9" s="59">
        <v>0</v>
      </c>
      <c r="W9" s="59">
        <v>0</v>
      </c>
      <c r="X9" s="59">
        <v>2196</v>
      </c>
      <c r="Y9" s="59">
        <v>5589</v>
      </c>
      <c r="Z9" s="59">
        <v>1176</v>
      </c>
      <c r="AA9" s="59">
        <v>0</v>
      </c>
      <c r="AB9" s="59">
        <v>0</v>
      </c>
      <c r="AC9" s="59">
        <v>0</v>
      </c>
      <c r="AD9" s="59">
        <v>0</v>
      </c>
    </row>
    <row r="10" spans="1:30" x14ac:dyDescent="0.25">
      <c r="A10" s="13" t="s">
        <v>49</v>
      </c>
      <c r="B10" s="13" t="s">
        <v>224</v>
      </c>
      <c r="C10" s="59">
        <v>0</v>
      </c>
      <c r="D10" s="59">
        <v>0</v>
      </c>
      <c r="E10" s="59">
        <v>0</v>
      </c>
      <c r="F10" s="59">
        <v>0</v>
      </c>
      <c r="G10" s="59">
        <v>0</v>
      </c>
      <c r="H10" s="59">
        <v>0</v>
      </c>
      <c r="I10" s="59">
        <v>0</v>
      </c>
      <c r="J10" s="59">
        <v>0</v>
      </c>
      <c r="K10" s="59">
        <v>0</v>
      </c>
      <c r="L10" s="59">
        <v>0</v>
      </c>
      <c r="M10" s="59">
        <v>0</v>
      </c>
      <c r="N10" s="59">
        <v>0</v>
      </c>
      <c r="O10" s="59">
        <v>2207</v>
      </c>
      <c r="P10" s="59">
        <v>2008</v>
      </c>
      <c r="Q10" s="59">
        <v>4704</v>
      </c>
      <c r="R10" s="59">
        <v>5110</v>
      </c>
      <c r="S10" s="59">
        <v>6085</v>
      </c>
      <c r="T10" s="59">
        <v>6870</v>
      </c>
      <c r="U10" s="59">
        <v>8076</v>
      </c>
      <c r="V10" s="59">
        <v>9076</v>
      </c>
      <c r="W10" s="59">
        <v>7776</v>
      </c>
      <c r="X10" s="59">
        <v>7776</v>
      </c>
      <c r="Y10" s="59">
        <v>5234</v>
      </c>
      <c r="Z10" s="59">
        <v>5612</v>
      </c>
      <c r="AA10" s="59">
        <v>5912</v>
      </c>
      <c r="AB10" s="59">
        <v>6092</v>
      </c>
      <c r="AC10" s="59">
        <v>5747</v>
      </c>
      <c r="AD10" s="59">
        <v>6082</v>
      </c>
    </row>
    <row r="11" spans="1:30" x14ac:dyDescent="0.25">
      <c r="A11" s="13" t="s">
        <v>50</v>
      </c>
      <c r="B11" s="13" t="s">
        <v>225</v>
      </c>
      <c r="C11" s="59">
        <v>421</v>
      </c>
      <c r="D11" s="59">
        <v>411</v>
      </c>
      <c r="E11" s="59">
        <v>1578</v>
      </c>
      <c r="F11" s="59">
        <v>1483</v>
      </c>
      <c r="G11" s="59">
        <v>2186</v>
      </c>
      <c r="H11" s="59">
        <v>1100</v>
      </c>
      <c r="I11" s="59">
        <v>2558</v>
      </c>
      <c r="J11" s="59">
        <v>1681</v>
      </c>
      <c r="K11" s="59">
        <v>4139</v>
      </c>
      <c r="L11" s="59">
        <v>2311</v>
      </c>
      <c r="M11" s="59">
        <v>4320</v>
      </c>
      <c r="N11" s="59">
        <v>2708</v>
      </c>
      <c r="O11" s="59">
        <v>3510</v>
      </c>
      <c r="P11" s="59">
        <v>7987</v>
      </c>
      <c r="Q11" s="59">
        <v>10897</v>
      </c>
      <c r="R11" s="59">
        <v>5707</v>
      </c>
      <c r="S11" s="59">
        <v>6588</v>
      </c>
      <c r="T11" s="59">
        <v>8089</v>
      </c>
      <c r="U11" s="59">
        <v>10133</v>
      </c>
      <c r="V11" s="59">
        <v>11989</v>
      </c>
      <c r="W11" s="59">
        <v>7876</v>
      </c>
      <c r="X11" s="59">
        <v>7367</v>
      </c>
      <c r="Y11" s="59">
        <v>11847</v>
      </c>
      <c r="Z11" s="59">
        <v>6862</v>
      </c>
      <c r="AA11" s="59">
        <v>9205</v>
      </c>
      <c r="AB11" s="59">
        <v>11550</v>
      </c>
      <c r="AC11" s="59">
        <v>13923</v>
      </c>
      <c r="AD11" s="59">
        <v>10222</v>
      </c>
    </row>
    <row r="12" spans="1:30" x14ac:dyDescent="0.25">
      <c r="A12" s="13" t="s">
        <v>51</v>
      </c>
      <c r="B12" s="13" t="s">
        <v>226</v>
      </c>
      <c r="C12" s="59">
        <v>0</v>
      </c>
      <c r="D12" s="59">
        <v>0</v>
      </c>
      <c r="E12" s="59">
        <v>0</v>
      </c>
      <c r="F12" s="59">
        <v>0</v>
      </c>
      <c r="G12" s="59">
        <v>0</v>
      </c>
      <c r="H12" s="59">
        <v>0</v>
      </c>
      <c r="I12" s="59">
        <v>0</v>
      </c>
      <c r="J12" s="59">
        <v>0</v>
      </c>
      <c r="K12" s="59">
        <v>0</v>
      </c>
      <c r="L12" s="59">
        <v>0</v>
      </c>
      <c r="M12" s="59">
        <v>0</v>
      </c>
      <c r="N12" s="59">
        <v>0</v>
      </c>
      <c r="O12" s="59">
        <v>0</v>
      </c>
      <c r="P12" s="59">
        <v>0</v>
      </c>
      <c r="Q12" s="59">
        <v>0</v>
      </c>
      <c r="R12" s="59">
        <v>0</v>
      </c>
      <c r="S12" s="59">
        <v>0</v>
      </c>
      <c r="T12" s="59">
        <v>0</v>
      </c>
      <c r="U12" s="59">
        <v>0</v>
      </c>
      <c r="V12" s="59">
        <v>0</v>
      </c>
      <c r="W12" s="59">
        <v>0</v>
      </c>
      <c r="X12" s="59">
        <v>0</v>
      </c>
      <c r="Y12" s="59">
        <v>0</v>
      </c>
      <c r="Z12" s="59">
        <v>0</v>
      </c>
      <c r="AA12" s="59">
        <v>0</v>
      </c>
      <c r="AB12" s="59">
        <v>0</v>
      </c>
      <c r="AC12" s="59">
        <v>0</v>
      </c>
      <c r="AD12" s="59">
        <v>0</v>
      </c>
    </row>
    <row r="13" spans="1:30" x14ac:dyDescent="0.25">
      <c r="A13" s="13" t="s">
        <v>52</v>
      </c>
      <c r="B13" s="13" t="s">
        <v>227</v>
      </c>
      <c r="C13" s="59">
        <v>0</v>
      </c>
      <c r="D13" s="59">
        <v>0</v>
      </c>
      <c r="E13" s="59">
        <v>0</v>
      </c>
      <c r="F13" s="59">
        <v>0</v>
      </c>
      <c r="G13" s="59">
        <v>0</v>
      </c>
      <c r="H13" s="59">
        <v>2385</v>
      </c>
      <c r="I13" s="59">
        <v>0</v>
      </c>
      <c r="J13" s="59">
        <v>0</v>
      </c>
      <c r="K13" s="59">
        <v>0</v>
      </c>
      <c r="L13" s="59">
        <v>4700</v>
      </c>
      <c r="M13" s="59">
        <v>4700</v>
      </c>
      <c r="N13" s="59">
        <v>4700</v>
      </c>
      <c r="O13" s="59">
        <v>4700</v>
      </c>
      <c r="P13" s="59">
        <v>1597</v>
      </c>
      <c r="Q13" s="59">
        <v>1597</v>
      </c>
      <c r="R13" s="59">
        <v>0</v>
      </c>
      <c r="S13" s="59">
        <v>0</v>
      </c>
      <c r="T13" s="59">
        <v>84596</v>
      </c>
      <c r="U13" s="59">
        <v>0</v>
      </c>
      <c r="V13" s="59">
        <v>0</v>
      </c>
      <c r="W13" s="59">
        <v>17795</v>
      </c>
      <c r="X13" s="59">
        <v>17732</v>
      </c>
      <c r="Y13" s="59">
        <v>0</v>
      </c>
      <c r="Z13" s="59">
        <v>0</v>
      </c>
      <c r="AA13" s="59">
        <v>0</v>
      </c>
      <c r="AB13" s="59">
        <v>0</v>
      </c>
      <c r="AC13" s="59">
        <v>0</v>
      </c>
      <c r="AD13" s="59">
        <v>0</v>
      </c>
    </row>
    <row r="14" spans="1:30" x14ac:dyDescent="0.25">
      <c r="A14" s="13" t="s">
        <v>385</v>
      </c>
      <c r="B14" s="13" t="s">
        <v>409</v>
      </c>
      <c r="C14" s="59">
        <v>0</v>
      </c>
      <c r="D14" s="59">
        <v>0</v>
      </c>
      <c r="E14" s="59">
        <v>0</v>
      </c>
      <c r="F14" s="59">
        <v>0</v>
      </c>
      <c r="G14" s="59">
        <v>0</v>
      </c>
      <c r="H14" s="59">
        <v>0</v>
      </c>
      <c r="I14" s="59">
        <v>0</v>
      </c>
      <c r="J14" s="59">
        <v>0</v>
      </c>
      <c r="K14" s="59">
        <v>0</v>
      </c>
      <c r="L14" s="59">
        <v>0</v>
      </c>
      <c r="M14" s="59">
        <v>0</v>
      </c>
      <c r="N14" s="59">
        <v>0</v>
      </c>
      <c r="O14" s="59">
        <v>0</v>
      </c>
      <c r="P14" s="59">
        <v>0</v>
      </c>
      <c r="Q14" s="59">
        <v>0</v>
      </c>
      <c r="R14" s="59">
        <v>0</v>
      </c>
      <c r="S14" s="59">
        <v>0</v>
      </c>
      <c r="T14" s="59">
        <v>0</v>
      </c>
      <c r="U14" s="59">
        <v>0</v>
      </c>
      <c r="V14" s="59">
        <v>0</v>
      </c>
      <c r="W14" s="59">
        <v>0</v>
      </c>
      <c r="X14" s="59">
        <v>0</v>
      </c>
      <c r="Y14" s="59">
        <v>0</v>
      </c>
      <c r="Z14" s="59">
        <v>0</v>
      </c>
      <c r="AA14" s="59">
        <v>2029</v>
      </c>
      <c r="AB14" s="59">
        <v>2000</v>
      </c>
      <c r="AC14" s="59">
        <v>3769</v>
      </c>
      <c r="AD14" s="59">
        <v>10910</v>
      </c>
    </row>
    <row r="15" spans="1:30" x14ac:dyDescent="0.25">
      <c r="A15" s="13" t="s">
        <v>387</v>
      </c>
      <c r="B15" s="13" t="s">
        <v>405</v>
      </c>
      <c r="C15" s="59">
        <v>0</v>
      </c>
      <c r="D15" s="59">
        <v>0</v>
      </c>
      <c r="E15" s="59">
        <v>0</v>
      </c>
      <c r="F15" s="59">
        <v>0</v>
      </c>
      <c r="G15" s="59">
        <v>0</v>
      </c>
      <c r="H15" s="59">
        <v>0</v>
      </c>
      <c r="I15" s="59">
        <v>0</v>
      </c>
      <c r="J15" s="59">
        <v>0</v>
      </c>
      <c r="K15" s="59">
        <v>0</v>
      </c>
      <c r="L15" s="59">
        <v>0</v>
      </c>
      <c r="M15" s="59">
        <v>0</v>
      </c>
      <c r="N15" s="59">
        <v>0</v>
      </c>
      <c r="O15" s="59">
        <v>0</v>
      </c>
      <c r="P15" s="59">
        <v>0</v>
      </c>
      <c r="Q15" s="59">
        <v>0</v>
      </c>
      <c r="R15" s="59">
        <v>0</v>
      </c>
      <c r="S15" s="59">
        <v>0</v>
      </c>
      <c r="T15" s="59">
        <v>0</v>
      </c>
      <c r="U15" s="59">
        <v>0</v>
      </c>
      <c r="V15" s="59">
        <v>0</v>
      </c>
      <c r="W15" s="59">
        <v>0</v>
      </c>
      <c r="X15" s="59">
        <v>14452</v>
      </c>
      <c r="Y15" s="59">
        <v>0</v>
      </c>
      <c r="Z15" s="59">
        <v>0</v>
      </c>
      <c r="AA15" s="59">
        <v>0</v>
      </c>
      <c r="AB15" s="59">
        <v>0</v>
      </c>
      <c r="AC15" s="59">
        <v>0</v>
      </c>
      <c r="AD15" s="59">
        <v>0</v>
      </c>
    </row>
    <row r="16" spans="1:30" x14ac:dyDescent="0.25">
      <c r="A16" s="13" t="s">
        <v>53</v>
      </c>
      <c r="B16" s="13" t="s">
        <v>228</v>
      </c>
      <c r="C16" s="59">
        <v>669</v>
      </c>
      <c r="D16" s="59">
        <v>365</v>
      </c>
      <c r="E16" s="59">
        <v>493</v>
      </c>
      <c r="F16" s="59">
        <v>364</v>
      </c>
      <c r="G16" s="59">
        <v>8719</v>
      </c>
      <c r="H16" s="59">
        <v>124</v>
      </c>
      <c r="I16" s="59">
        <v>1448</v>
      </c>
      <c r="J16" s="59">
        <v>1697</v>
      </c>
      <c r="K16" s="59">
        <v>8132</v>
      </c>
      <c r="L16" s="59">
        <v>1640</v>
      </c>
      <c r="M16" s="59">
        <v>5117</v>
      </c>
      <c r="N16" s="59">
        <v>2275</v>
      </c>
      <c r="O16" s="59">
        <v>19809</v>
      </c>
      <c r="P16" s="59">
        <v>2020</v>
      </c>
      <c r="Q16" s="59">
        <v>4299</v>
      </c>
      <c r="R16" s="59">
        <v>3591</v>
      </c>
      <c r="S16" s="59">
        <v>22561</v>
      </c>
      <c r="T16" s="59">
        <v>4163</v>
      </c>
      <c r="U16" s="59">
        <v>6392</v>
      </c>
      <c r="V16" s="59">
        <v>7088</v>
      </c>
      <c r="W16" s="59">
        <v>8356</v>
      </c>
      <c r="X16" s="59">
        <v>1908</v>
      </c>
      <c r="Y16" s="59">
        <v>5740</v>
      </c>
      <c r="Z16" s="59">
        <v>22871</v>
      </c>
      <c r="AA16" s="59">
        <v>45120</v>
      </c>
      <c r="AB16" s="59">
        <v>20091</v>
      </c>
      <c r="AC16" s="59">
        <v>15193</v>
      </c>
      <c r="AD16" s="59">
        <v>14305</v>
      </c>
    </row>
    <row r="17" spans="1:34" x14ac:dyDescent="0.25">
      <c r="A17" s="13" t="s">
        <v>388</v>
      </c>
      <c r="B17" s="13" t="s">
        <v>406</v>
      </c>
      <c r="C17" s="59">
        <v>0</v>
      </c>
      <c r="D17" s="59">
        <v>0</v>
      </c>
      <c r="E17" s="59">
        <v>0</v>
      </c>
      <c r="F17" s="59">
        <v>0</v>
      </c>
      <c r="G17" s="59">
        <v>0</v>
      </c>
      <c r="H17" s="59">
        <v>0</v>
      </c>
      <c r="I17" s="59">
        <v>0</v>
      </c>
      <c r="J17" s="59">
        <v>0</v>
      </c>
      <c r="K17" s="59">
        <v>0</v>
      </c>
      <c r="L17" s="59">
        <v>0</v>
      </c>
      <c r="M17" s="59">
        <v>0</v>
      </c>
      <c r="N17" s="59">
        <v>0</v>
      </c>
      <c r="O17" s="59">
        <v>0</v>
      </c>
      <c r="P17" s="59">
        <v>0</v>
      </c>
      <c r="Q17" s="59">
        <v>0</v>
      </c>
      <c r="R17" s="59">
        <v>0</v>
      </c>
      <c r="S17" s="59">
        <v>0</v>
      </c>
      <c r="T17" s="59">
        <v>0</v>
      </c>
      <c r="U17" s="59">
        <v>0</v>
      </c>
      <c r="V17" s="59">
        <v>0</v>
      </c>
      <c r="W17" s="59">
        <v>0</v>
      </c>
      <c r="X17" s="59">
        <v>11363</v>
      </c>
      <c r="Y17" s="59">
        <v>0</v>
      </c>
      <c r="Z17" s="59">
        <v>0</v>
      </c>
      <c r="AA17" s="59">
        <v>0</v>
      </c>
      <c r="AB17" s="59">
        <v>16836</v>
      </c>
      <c r="AC17" s="59">
        <v>1922</v>
      </c>
      <c r="AD17" s="59">
        <v>0</v>
      </c>
    </row>
    <row r="18" spans="1:34" s="8" customFormat="1" x14ac:dyDescent="0.25">
      <c r="C18" s="60"/>
      <c r="D18" s="60"/>
      <c r="E18" s="60"/>
      <c r="F18" s="60"/>
      <c r="G18" s="60"/>
      <c r="H18" s="60"/>
      <c r="I18" s="60"/>
      <c r="J18" s="60"/>
      <c r="K18" s="64"/>
      <c r="L18" s="60"/>
      <c r="M18" s="60"/>
      <c r="N18" s="60"/>
      <c r="O18" s="60"/>
      <c r="P18" s="60"/>
      <c r="Q18" s="60"/>
      <c r="R18" s="60"/>
      <c r="S18" s="60"/>
      <c r="T18" s="60"/>
      <c r="U18" s="60"/>
      <c r="V18" s="60"/>
      <c r="W18" s="60"/>
      <c r="X18" s="60"/>
      <c r="Y18" s="60"/>
      <c r="Z18" s="60"/>
      <c r="AA18" s="60"/>
      <c r="AB18" s="60"/>
      <c r="AC18" s="60"/>
      <c r="AD18" s="60"/>
      <c r="AE18" s="5"/>
      <c r="AF18" s="5"/>
      <c r="AG18" s="5"/>
      <c r="AH18" s="5"/>
    </row>
    <row r="19" spans="1:34" s="17" customFormat="1" x14ac:dyDescent="0.25">
      <c r="A19" s="26" t="s">
        <v>54</v>
      </c>
      <c r="B19" s="26" t="s">
        <v>229</v>
      </c>
      <c r="C19" s="61">
        <f t="shared" ref="C19:AB19" si="0">SUM(C6:C17)</f>
        <v>50489</v>
      </c>
      <c r="D19" s="61">
        <f t="shared" si="0"/>
        <v>102139</v>
      </c>
      <c r="E19" s="61">
        <f t="shared" si="0"/>
        <v>158360</v>
      </c>
      <c r="F19" s="61">
        <f t="shared" si="0"/>
        <v>302537</v>
      </c>
      <c r="G19" s="61">
        <f t="shared" si="0"/>
        <v>309719</v>
      </c>
      <c r="H19" s="61">
        <f t="shared" si="0"/>
        <v>145697</v>
      </c>
      <c r="I19" s="61">
        <f t="shared" si="0"/>
        <v>285800</v>
      </c>
      <c r="J19" s="61">
        <f t="shared" si="0"/>
        <v>390968</v>
      </c>
      <c r="K19" s="61">
        <f t="shared" si="0"/>
        <v>312573</v>
      </c>
      <c r="L19" s="61">
        <f t="shared" si="0"/>
        <v>231137</v>
      </c>
      <c r="M19" s="61">
        <f t="shared" si="0"/>
        <v>287688</v>
      </c>
      <c r="N19" s="61">
        <f t="shared" si="0"/>
        <v>905812</v>
      </c>
      <c r="O19" s="61">
        <f t="shared" si="0"/>
        <v>857371</v>
      </c>
      <c r="P19" s="61">
        <f t="shared" si="0"/>
        <v>274303</v>
      </c>
      <c r="Q19" s="61">
        <f t="shared" si="0"/>
        <v>464724</v>
      </c>
      <c r="R19" s="61">
        <f t="shared" si="0"/>
        <v>1151120</v>
      </c>
      <c r="S19" s="61">
        <f t="shared" si="0"/>
        <v>1058328</v>
      </c>
      <c r="T19" s="61">
        <f t="shared" si="0"/>
        <v>662676</v>
      </c>
      <c r="U19" s="61">
        <f t="shared" si="0"/>
        <v>916204</v>
      </c>
      <c r="V19" s="61">
        <f t="shared" si="0"/>
        <v>1155894</v>
      </c>
      <c r="W19" s="61">
        <f t="shared" si="0"/>
        <v>654292</v>
      </c>
      <c r="X19" s="61">
        <f t="shared" si="0"/>
        <v>393667</v>
      </c>
      <c r="Y19" s="61">
        <f t="shared" si="0"/>
        <v>701696</v>
      </c>
      <c r="Z19" s="61">
        <f t="shared" si="0"/>
        <v>750102</v>
      </c>
      <c r="AA19" s="61">
        <f t="shared" si="0"/>
        <v>631916</v>
      </c>
      <c r="AB19" s="61">
        <f t="shared" si="0"/>
        <v>287357</v>
      </c>
      <c r="AC19" s="61">
        <f t="shared" ref="AC19:AD19" si="1">SUM(AC6:AC17)</f>
        <v>482102</v>
      </c>
      <c r="AD19" s="61">
        <f t="shared" si="1"/>
        <v>789692</v>
      </c>
      <c r="AE19" s="5"/>
      <c r="AF19" s="5"/>
      <c r="AG19" s="5"/>
      <c r="AH19" s="5"/>
    </row>
    <row r="20" spans="1:34" s="8" customFormat="1" x14ac:dyDescent="0.25">
      <c r="C20" s="60"/>
      <c r="D20" s="60"/>
      <c r="E20" s="60" t="s">
        <v>36</v>
      </c>
      <c r="F20" s="60" t="s">
        <v>36</v>
      </c>
      <c r="G20" s="60" t="s">
        <v>36</v>
      </c>
      <c r="H20" s="60" t="s">
        <v>36</v>
      </c>
      <c r="I20" s="60" t="s">
        <v>36</v>
      </c>
      <c r="J20" s="60" t="s">
        <v>36</v>
      </c>
      <c r="K20" s="60" t="s">
        <v>36</v>
      </c>
      <c r="L20" s="60" t="s">
        <v>36</v>
      </c>
      <c r="M20" s="60" t="s">
        <v>36</v>
      </c>
      <c r="N20" s="60" t="s">
        <v>36</v>
      </c>
      <c r="O20" s="60" t="s">
        <v>36</v>
      </c>
      <c r="P20" s="60" t="s">
        <v>36</v>
      </c>
      <c r="Q20" s="60" t="s">
        <v>36</v>
      </c>
      <c r="R20" s="60" t="s">
        <v>36</v>
      </c>
      <c r="S20" s="60" t="s">
        <v>36</v>
      </c>
      <c r="T20" s="60" t="s">
        <v>36</v>
      </c>
      <c r="U20" s="60" t="s">
        <v>36</v>
      </c>
      <c r="V20" s="60" t="s">
        <v>36</v>
      </c>
      <c r="W20" s="60" t="s">
        <v>36</v>
      </c>
      <c r="X20" s="60" t="s">
        <v>36</v>
      </c>
      <c r="Y20" s="60" t="s">
        <v>36</v>
      </c>
      <c r="Z20" s="60" t="s">
        <v>36</v>
      </c>
      <c r="AA20" s="60" t="s">
        <v>36</v>
      </c>
      <c r="AB20" s="60" t="s">
        <v>36</v>
      </c>
      <c r="AC20" s="60"/>
      <c r="AD20" s="60"/>
      <c r="AE20" s="5"/>
      <c r="AF20" s="5"/>
      <c r="AG20" s="5"/>
      <c r="AH20" s="5"/>
    </row>
    <row r="21" spans="1:34" x14ac:dyDescent="0.25">
      <c r="A21" s="7" t="s">
        <v>37</v>
      </c>
      <c r="B21" s="7" t="s">
        <v>230</v>
      </c>
      <c r="C21" s="62"/>
      <c r="D21" s="62"/>
      <c r="E21" s="62"/>
      <c r="F21" s="62"/>
      <c r="G21" s="62"/>
      <c r="H21" s="62"/>
      <c r="I21" s="62"/>
      <c r="J21" s="62"/>
      <c r="K21" s="62"/>
      <c r="L21" s="62"/>
      <c r="M21" s="62"/>
      <c r="N21" s="62"/>
      <c r="O21" s="62"/>
      <c r="P21" s="62"/>
      <c r="Q21" s="62"/>
      <c r="R21" s="62"/>
      <c r="S21" s="62"/>
      <c r="T21" s="62"/>
      <c r="U21" s="62"/>
      <c r="V21" s="62"/>
      <c r="W21" s="62"/>
      <c r="X21" s="62"/>
      <c r="Y21" s="62"/>
      <c r="Z21" s="62"/>
      <c r="AA21" s="62"/>
      <c r="AB21" s="62"/>
      <c r="AC21" s="62"/>
      <c r="AD21" s="62"/>
    </row>
    <row r="22" spans="1:34" x14ac:dyDescent="0.25">
      <c r="A22" s="13" t="s">
        <v>186</v>
      </c>
      <c r="B22" s="13" t="s">
        <v>231</v>
      </c>
      <c r="C22" s="59">
        <v>63317</v>
      </c>
      <c r="D22" s="59">
        <v>60494</v>
      </c>
      <c r="E22" s="59">
        <v>60361</v>
      </c>
      <c r="F22" s="59">
        <v>51422</v>
      </c>
      <c r="G22" s="59">
        <v>46486</v>
      </c>
      <c r="H22" s="59">
        <v>44445</v>
      </c>
      <c r="I22" s="59">
        <v>44253</v>
      </c>
      <c r="J22" s="59">
        <v>43891</v>
      </c>
      <c r="K22" s="65">
        <v>38551</v>
      </c>
      <c r="L22" s="59">
        <v>58079</v>
      </c>
      <c r="M22" s="59">
        <v>51574</v>
      </c>
      <c r="N22" s="59">
        <v>51548</v>
      </c>
      <c r="O22" s="59">
        <v>106937</v>
      </c>
      <c r="P22" s="59">
        <v>453004</v>
      </c>
      <c r="Q22" s="59">
        <v>447363</v>
      </c>
      <c r="R22" s="59">
        <v>186227</v>
      </c>
      <c r="S22" s="59">
        <v>448933</v>
      </c>
      <c r="T22" s="59">
        <v>534861</v>
      </c>
      <c r="U22" s="59">
        <v>564319</v>
      </c>
      <c r="V22" s="59">
        <v>578029</v>
      </c>
      <c r="W22" s="59">
        <v>573351</v>
      </c>
      <c r="X22" s="59">
        <v>607963</v>
      </c>
      <c r="Y22" s="59">
        <v>1108047</v>
      </c>
      <c r="Z22" s="59">
        <v>1106545</v>
      </c>
      <c r="AA22" s="59">
        <v>1598422</v>
      </c>
      <c r="AB22" s="59">
        <v>1591636</v>
      </c>
      <c r="AC22" s="59">
        <v>1562667</v>
      </c>
      <c r="AD22" s="59">
        <v>1769492</v>
      </c>
    </row>
    <row r="23" spans="1:34" x14ac:dyDescent="0.25">
      <c r="A23" s="13" t="s">
        <v>187</v>
      </c>
      <c r="B23" s="84" t="s">
        <v>232</v>
      </c>
      <c r="C23" s="59">
        <v>0</v>
      </c>
      <c r="D23" s="59">
        <v>0</v>
      </c>
      <c r="E23" s="59">
        <v>0</v>
      </c>
      <c r="F23" s="59">
        <v>0</v>
      </c>
      <c r="G23" s="59">
        <v>0</v>
      </c>
      <c r="H23" s="59">
        <v>0</v>
      </c>
      <c r="I23" s="59">
        <v>0</v>
      </c>
      <c r="J23" s="59">
        <v>0</v>
      </c>
      <c r="K23" s="65">
        <v>0</v>
      </c>
      <c r="L23" s="59">
        <v>0</v>
      </c>
      <c r="M23" s="59">
        <v>0</v>
      </c>
      <c r="N23" s="59">
        <v>0</v>
      </c>
      <c r="O23" s="59">
        <v>9106</v>
      </c>
      <c r="P23" s="59">
        <v>8879</v>
      </c>
      <c r="Q23" s="59">
        <v>16519</v>
      </c>
      <c r="R23" s="59">
        <v>15092</v>
      </c>
      <c r="S23" s="59">
        <v>14356</v>
      </c>
      <c r="T23" s="59">
        <v>25396</v>
      </c>
      <c r="U23" s="59">
        <v>23362</v>
      </c>
      <c r="V23" s="59">
        <v>21327</v>
      </c>
      <c r="W23" s="59">
        <v>22385</v>
      </c>
      <c r="X23" s="59">
        <v>21261</v>
      </c>
      <c r="Y23" s="59">
        <v>23033</v>
      </c>
      <c r="Z23" s="59">
        <v>21745</v>
      </c>
      <c r="AA23" s="59">
        <v>20973</v>
      </c>
      <c r="AB23" s="59">
        <v>19380</v>
      </c>
      <c r="AC23" s="59">
        <v>18395</v>
      </c>
      <c r="AD23" s="59">
        <v>19910</v>
      </c>
    </row>
    <row r="24" spans="1:34" x14ac:dyDescent="0.25">
      <c r="A24" s="13" t="s">
        <v>380</v>
      </c>
      <c r="B24" s="13" t="s">
        <v>228</v>
      </c>
      <c r="C24" s="59">
        <v>0</v>
      </c>
      <c r="D24" s="59">
        <v>0</v>
      </c>
      <c r="E24" s="59">
        <v>0</v>
      </c>
      <c r="F24" s="59">
        <v>0</v>
      </c>
      <c r="G24" s="59">
        <v>0</v>
      </c>
      <c r="H24" s="59">
        <v>0</v>
      </c>
      <c r="I24" s="59">
        <v>0</v>
      </c>
      <c r="J24" s="59">
        <v>0</v>
      </c>
      <c r="K24" s="65">
        <v>0</v>
      </c>
      <c r="L24" s="59">
        <v>0</v>
      </c>
      <c r="M24" s="59">
        <v>0</v>
      </c>
      <c r="N24" s="59">
        <v>0</v>
      </c>
      <c r="O24" s="59">
        <v>0</v>
      </c>
      <c r="P24" s="59">
        <v>0</v>
      </c>
      <c r="Q24" s="59">
        <v>0</v>
      </c>
      <c r="R24" s="59">
        <v>0</v>
      </c>
      <c r="S24" s="59">
        <v>0</v>
      </c>
      <c r="T24" s="59">
        <v>0</v>
      </c>
      <c r="U24" s="59">
        <v>0</v>
      </c>
      <c r="V24" s="59">
        <v>0</v>
      </c>
      <c r="W24" s="59">
        <v>0</v>
      </c>
      <c r="X24" s="59">
        <v>0</v>
      </c>
      <c r="Y24" s="59">
        <v>0</v>
      </c>
      <c r="Z24" s="59">
        <v>1230</v>
      </c>
      <c r="AA24" s="59">
        <v>1288</v>
      </c>
      <c r="AB24" s="59">
        <v>1647</v>
      </c>
      <c r="AC24" s="59">
        <v>1736</v>
      </c>
      <c r="AD24" s="59">
        <v>1393</v>
      </c>
    </row>
    <row r="25" spans="1:34" x14ac:dyDescent="0.25">
      <c r="A25" s="13" t="s">
        <v>55</v>
      </c>
      <c r="B25" s="13" t="s">
        <v>233</v>
      </c>
      <c r="C25" s="59">
        <v>0</v>
      </c>
      <c r="D25" s="59">
        <v>0</v>
      </c>
      <c r="E25" s="59">
        <v>987</v>
      </c>
      <c r="F25" s="59">
        <v>2398</v>
      </c>
      <c r="G25" s="59">
        <v>10273</v>
      </c>
      <c r="H25" s="59">
        <v>13732</v>
      </c>
      <c r="I25" s="59">
        <v>12266</v>
      </c>
      <c r="J25" s="59">
        <v>18149</v>
      </c>
      <c r="K25" s="65">
        <v>14355</v>
      </c>
      <c r="L25" s="59">
        <v>13073</v>
      </c>
      <c r="M25" s="59">
        <v>8940</v>
      </c>
      <c r="N25" s="59">
        <v>11655</v>
      </c>
      <c r="O25" s="59">
        <v>7539</v>
      </c>
      <c r="P25" s="59">
        <v>6843</v>
      </c>
      <c r="Q25" s="59">
        <v>0</v>
      </c>
      <c r="R25" s="59">
        <v>0</v>
      </c>
      <c r="S25" s="59">
        <v>0</v>
      </c>
      <c r="T25" s="59">
        <v>0</v>
      </c>
      <c r="U25" s="59">
        <v>0</v>
      </c>
      <c r="V25" s="59">
        <v>0</v>
      </c>
      <c r="W25" s="59">
        <v>0</v>
      </c>
      <c r="X25" s="59">
        <v>0</v>
      </c>
      <c r="Y25" s="59">
        <v>0</v>
      </c>
      <c r="Z25" s="59">
        <v>0</v>
      </c>
      <c r="AA25" s="59">
        <v>0</v>
      </c>
      <c r="AB25" s="59">
        <v>0</v>
      </c>
      <c r="AC25" s="59">
        <v>0</v>
      </c>
      <c r="AD25" s="59">
        <v>0</v>
      </c>
    </row>
    <row r="26" spans="1:34" x14ac:dyDescent="0.25">
      <c r="A26" s="13" t="s">
        <v>53</v>
      </c>
      <c r="B26" s="13" t="s">
        <v>228</v>
      </c>
      <c r="C26" s="59">
        <v>917</v>
      </c>
      <c r="D26" s="59">
        <v>0</v>
      </c>
      <c r="E26" s="59">
        <v>0</v>
      </c>
      <c r="F26" s="59">
        <v>0</v>
      </c>
      <c r="G26" s="59">
        <v>0</v>
      </c>
      <c r="H26" s="59">
        <v>0</v>
      </c>
      <c r="I26" s="59">
        <v>0</v>
      </c>
      <c r="J26" s="59">
        <v>0</v>
      </c>
      <c r="K26" s="65">
        <v>0</v>
      </c>
      <c r="L26" s="59">
        <v>0</v>
      </c>
      <c r="M26" s="59">
        <v>0</v>
      </c>
      <c r="N26" s="59">
        <v>0</v>
      </c>
      <c r="O26" s="59">
        <v>0</v>
      </c>
      <c r="P26" s="59">
        <v>0</v>
      </c>
      <c r="Q26" s="59">
        <v>0</v>
      </c>
      <c r="R26" s="59">
        <v>0</v>
      </c>
      <c r="S26" s="59">
        <v>0</v>
      </c>
      <c r="T26" s="59">
        <v>0</v>
      </c>
      <c r="U26" s="59">
        <v>0</v>
      </c>
      <c r="V26" s="59">
        <v>0</v>
      </c>
      <c r="W26" s="59">
        <v>0</v>
      </c>
      <c r="X26" s="59">
        <v>0</v>
      </c>
      <c r="Y26" s="59">
        <v>0</v>
      </c>
      <c r="Z26" s="59">
        <v>0</v>
      </c>
      <c r="AA26" s="59">
        <v>0</v>
      </c>
      <c r="AB26" s="59">
        <v>0</v>
      </c>
      <c r="AC26" s="59">
        <v>0</v>
      </c>
      <c r="AD26" s="59">
        <v>0</v>
      </c>
    </row>
    <row r="27" spans="1:34" s="8" customFormat="1" x14ac:dyDescent="0.25">
      <c r="C27" s="62"/>
      <c r="D27" s="62"/>
      <c r="E27" s="62"/>
      <c r="F27" s="62"/>
      <c r="G27" s="62"/>
      <c r="H27" s="62"/>
      <c r="I27" s="62"/>
      <c r="J27" s="62"/>
      <c r="K27" s="62"/>
      <c r="L27" s="62"/>
      <c r="M27" s="62"/>
      <c r="N27" s="62"/>
      <c r="O27" s="62"/>
      <c r="P27" s="62"/>
      <c r="Q27" s="62"/>
      <c r="R27" s="62"/>
      <c r="S27" s="62"/>
      <c r="T27" s="62"/>
      <c r="U27" s="62"/>
      <c r="V27" s="62"/>
      <c r="W27" s="62"/>
      <c r="X27" s="62"/>
      <c r="Y27" s="62"/>
      <c r="Z27" s="62"/>
      <c r="AA27" s="62"/>
      <c r="AB27" s="62"/>
      <c r="AC27" s="62"/>
      <c r="AD27" s="62"/>
      <c r="AE27" s="5"/>
      <c r="AF27" s="5"/>
      <c r="AG27" s="5"/>
      <c r="AH27" s="5"/>
    </row>
    <row r="28" spans="1:34" s="18" customFormat="1" x14ac:dyDescent="0.25">
      <c r="A28" s="26" t="s">
        <v>56</v>
      </c>
      <c r="B28" s="26" t="s">
        <v>234</v>
      </c>
      <c r="C28" s="61">
        <f t="shared" ref="C28:AB28" si="2">SUM(C22:C26)</f>
        <v>64234</v>
      </c>
      <c r="D28" s="61">
        <f t="shared" si="2"/>
        <v>60494</v>
      </c>
      <c r="E28" s="61">
        <f t="shared" si="2"/>
        <v>61348</v>
      </c>
      <c r="F28" s="61">
        <f t="shared" si="2"/>
        <v>53820</v>
      </c>
      <c r="G28" s="61">
        <f t="shared" si="2"/>
        <v>56759</v>
      </c>
      <c r="H28" s="61">
        <f t="shared" si="2"/>
        <v>58177</v>
      </c>
      <c r="I28" s="61">
        <f t="shared" si="2"/>
        <v>56519</v>
      </c>
      <c r="J28" s="61">
        <f t="shared" si="2"/>
        <v>62040</v>
      </c>
      <c r="K28" s="61">
        <f t="shared" si="2"/>
        <v>52906</v>
      </c>
      <c r="L28" s="61">
        <f t="shared" si="2"/>
        <v>71152</v>
      </c>
      <c r="M28" s="61">
        <f t="shared" si="2"/>
        <v>60514</v>
      </c>
      <c r="N28" s="61">
        <f t="shared" si="2"/>
        <v>63203</v>
      </c>
      <c r="O28" s="61">
        <f t="shared" si="2"/>
        <v>123582</v>
      </c>
      <c r="P28" s="61">
        <f t="shared" si="2"/>
        <v>468726</v>
      </c>
      <c r="Q28" s="61">
        <f t="shared" si="2"/>
        <v>463882</v>
      </c>
      <c r="R28" s="61">
        <f t="shared" si="2"/>
        <v>201319</v>
      </c>
      <c r="S28" s="61">
        <f t="shared" si="2"/>
        <v>463289</v>
      </c>
      <c r="T28" s="61">
        <f t="shared" si="2"/>
        <v>560257</v>
      </c>
      <c r="U28" s="61">
        <f t="shared" si="2"/>
        <v>587681</v>
      </c>
      <c r="V28" s="61">
        <f t="shared" si="2"/>
        <v>599356</v>
      </c>
      <c r="W28" s="61">
        <f t="shared" si="2"/>
        <v>595736</v>
      </c>
      <c r="X28" s="61">
        <f t="shared" si="2"/>
        <v>629224</v>
      </c>
      <c r="Y28" s="61">
        <f t="shared" si="2"/>
        <v>1131080</v>
      </c>
      <c r="Z28" s="61">
        <f t="shared" si="2"/>
        <v>1129520</v>
      </c>
      <c r="AA28" s="61">
        <f t="shared" si="2"/>
        <v>1620683</v>
      </c>
      <c r="AB28" s="61">
        <f t="shared" si="2"/>
        <v>1612663</v>
      </c>
      <c r="AC28" s="61">
        <f t="shared" ref="AC28:AD28" si="3">SUM(AC22:AC26)</f>
        <v>1582798</v>
      </c>
      <c r="AD28" s="61">
        <f t="shared" si="3"/>
        <v>1790795</v>
      </c>
      <c r="AE28" s="5"/>
      <c r="AF28" s="5"/>
      <c r="AG28" s="5"/>
      <c r="AH28" s="5"/>
    </row>
    <row r="29" spans="1:34" s="19" customFormat="1" x14ac:dyDescent="0.25">
      <c r="A29" s="8"/>
      <c r="B29" s="8"/>
      <c r="C29" s="60"/>
      <c r="D29" s="60"/>
      <c r="E29" s="60" t="s">
        <v>36</v>
      </c>
      <c r="F29" s="60" t="s">
        <v>36</v>
      </c>
      <c r="G29" s="60" t="s">
        <v>36</v>
      </c>
      <c r="H29" s="60" t="s">
        <v>36</v>
      </c>
      <c r="I29" s="60" t="s">
        <v>36</v>
      </c>
      <c r="J29" s="60" t="s">
        <v>36</v>
      </c>
      <c r="K29" s="60" t="s">
        <v>36</v>
      </c>
      <c r="L29" s="60" t="s">
        <v>36</v>
      </c>
      <c r="M29" s="60" t="s">
        <v>36</v>
      </c>
      <c r="N29" s="60" t="s">
        <v>36</v>
      </c>
      <c r="O29" s="60" t="s">
        <v>36</v>
      </c>
      <c r="P29" s="60" t="s">
        <v>36</v>
      </c>
      <c r="Q29" s="60" t="s">
        <v>36</v>
      </c>
      <c r="R29" s="60" t="s">
        <v>36</v>
      </c>
      <c r="S29" s="60" t="s">
        <v>36</v>
      </c>
      <c r="T29" s="60" t="s">
        <v>36</v>
      </c>
      <c r="U29" s="60" t="s">
        <v>36</v>
      </c>
      <c r="V29" s="60" t="s">
        <v>36</v>
      </c>
      <c r="W29" s="60" t="s">
        <v>36</v>
      </c>
      <c r="X29" s="60" t="s">
        <v>36</v>
      </c>
      <c r="Y29" s="60" t="s">
        <v>36</v>
      </c>
      <c r="Z29" s="60" t="s">
        <v>36</v>
      </c>
      <c r="AA29" s="60" t="s">
        <v>36</v>
      </c>
      <c r="AB29" s="60" t="s">
        <v>36</v>
      </c>
      <c r="AC29" s="60"/>
      <c r="AD29" s="60"/>
      <c r="AE29" s="5"/>
      <c r="AF29" s="5"/>
      <c r="AG29" s="5"/>
      <c r="AH29" s="5"/>
    </row>
    <row r="30" spans="1:34" s="8" customFormat="1" x14ac:dyDescent="0.25">
      <c r="A30" s="7" t="s">
        <v>57</v>
      </c>
      <c r="B30" s="7" t="s">
        <v>235</v>
      </c>
      <c r="C30" s="62"/>
      <c r="D30" s="62"/>
      <c r="E30" s="62"/>
      <c r="F30" s="62"/>
      <c r="G30" s="62"/>
      <c r="H30" s="62"/>
      <c r="I30" s="62"/>
      <c r="J30" s="62"/>
      <c r="K30" s="62"/>
      <c r="L30" s="62"/>
      <c r="M30" s="62"/>
      <c r="N30" s="62"/>
      <c r="O30" s="62"/>
      <c r="P30" s="62"/>
      <c r="Q30" s="62"/>
      <c r="R30" s="62"/>
      <c r="S30" s="62"/>
      <c r="T30" s="62"/>
      <c r="U30" s="62"/>
      <c r="V30" s="62"/>
      <c r="W30" s="62"/>
      <c r="X30" s="62"/>
      <c r="Y30" s="62"/>
      <c r="Z30" s="62"/>
      <c r="AA30" s="62"/>
      <c r="AB30" s="62"/>
      <c r="AC30" s="62"/>
      <c r="AD30" s="62"/>
      <c r="AE30" s="5"/>
      <c r="AF30" s="5"/>
      <c r="AG30" s="5"/>
      <c r="AH30" s="5"/>
    </row>
    <row r="31" spans="1:34" x14ac:dyDescent="0.25">
      <c r="A31" s="13" t="s">
        <v>58</v>
      </c>
      <c r="B31" s="13" t="s">
        <v>236</v>
      </c>
      <c r="C31" s="59">
        <v>8834</v>
      </c>
      <c r="D31" s="59">
        <v>8834</v>
      </c>
      <c r="E31" s="59">
        <v>8834</v>
      </c>
      <c r="F31" s="59">
        <v>8834</v>
      </c>
      <c r="G31" s="59">
        <v>8834</v>
      </c>
      <c r="H31" s="59">
        <v>8834</v>
      </c>
      <c r="I31" s="59">
        <v>8834</v>
      </c>
      <c r="J31" s="59">
        <v>429726</v>
      </c>
      <c r="K31" s="59">
        <v>429726</v>
      </c>
      <c r="L31" s="59">
        <v>429726</v>
      </c>
      <c r="M31" s="59">
        <v>429726</v>
      </c>
      <c r="N31" s="59">
        <v>429726</v>
      </c>
      <c r="O31" s="59">
        <v>429726</v>
      </c>
      <c r="P31" s="59">
        <v>429726</v>
      </c>
      <c r="Q31" s="59">
        <v>429726</v>
      </c>
      <c r="R31" s="59">
        <v>429726</v>
      </c>
      <c r="S31" s="59">
        <v>429726</v>
      </c>
      <c r="T31" s="59">
        <v>429726</v>
      </c>
      <c r="U31" s="59">
        <v>429726</v>
      </c>
      <c r="V31" s="59">
        <v>719420</v>
      </c>
      <c r="W31" s="59">
        <v>719420</v>
      </c>
      <c r="X31" s="59">
        <v>719420</v>
      </c>
      <c r="Y31" s="59">
        <v>719420</v>
      </c>
      <c r="Z31" s="59">
        <v>719420</v>
      </c>
      <c r="AA31" s="59">
        <v>719420</v>
      </c>
      <c r="AB31" s="59">
        <v>784699</v>
      </c>
      <c r="AC31" s="59">
        <v>784699</v>
      </c>
      <c r="AD31" s="59">
        <v>784699</v>
      </c>
    </row>
    <row r="32" spans="1:34" x14ac:dyDescent="0.25">
      <c r="A32" s="13" t="s">
        <v>59</v>
      </c>
      <c r="B32" s="13" t="s">
        <v>237</v>
      </c>
      <c r="C32" s="59">
        <v>0</v>
      </c>
      <c r="D32" s="59">
        <v>0</v>
      </c>
      <c r="E32" s="59">
        <v>0</v>
      </c>
      <c r="F32" s="59">
        <v>0</v>
      </c>
      <c r="G32" s="59">
        <v>0</v>
      </c>
      <c r="H32" s="59">
        <v>1767</v>
      </c>
      <c r="I32" s="59">
        <v>1767</v>
      </c>
      <c r="J32" s="59">
        <v>1767</v>
      </c>
      <c r="K32" s="59">
        <v>1767</v>
      </c>
      <c r="L32" s="59">
        <v>8158</v>
      </c>
      <c r="M32" s="59">
        <v>8158</v>
      </c>
      <c r="N32" s="59">
        <v>8158</v>
      </c>
      <c r="O32" s="59">
        <v>8158</v>
      </c>
      <c r="P32" s="59">
        <v>16625</v>
      </c>
      <c r="Q32" s="59">
        <v>16625</v>
      </c>
      <c r="R32" s="59">
        <v>16625</v>
      </c>
      <c r="S32" s="59">
        <v>16625</v>
      </c>
      <c r="T32" s="59">
        <v>31700</v>
      </c>
      <c r="U32" s="59">
        <v>31700</v>
      </c>
      <c r="V32" s="59">
        <v>31700</v>
      </c>
      <c r="W32" s="59">
        <v>31700</v>
      </c>
      <c r="X32" s="59">
        <v>36373</v>
      </c>
      <c r="Y32" s="59">
        <v>36373</v>
      </c>
      <c r="Z32" s="59">
        <v>36373</v>
      </c>
      <c r="AA32" s="59">
        <v>36373</v>
      </c>
      <c r="AB32" s="59">
        <v>27548</v>
      </c>
      <c r="AC32" s="59">
        <v>27548</v>
      </c>
      <c r="AD32" s="59">
        <v>27548</v>
      </c>
    </row>
    <row r="33" spans="1:34" x14ac:dyDescent="0.25">
      <c r="A33" s="13" t="s">
        <v>60</v>
      </c>
      <c r="B33" s="13" t="s">
        <v>238</v>
      </c>
      <c r="C33" s="59">
        <v>5507</v>
      </c>
      <c r="D33" s="59">
        <v>12001</v>
      </c>
      <c r="E33" s="59">
        <v>12001</v>
      </c>
      <c r="F33" s="59">
        <v>12001</v>
      </c>
      <c r="G33" s="59">
        <v>17197</v>
      </c>
      <c r="H33" s="59">
        <v>56594</v>
      </c>
      <c r="I33" s="59">
        <v>56594</v>
      </c>
      <c r="J33" s="59">
        <v>56594</v>
      </c>
      <c r="K33" s="59">
        <v>120261</v>
      </c>
      <c r="L33" s="59">
        <v>131024</v>
      </c>
      <c r="M33" s="59">
        <v>131024</v>
      </c>
      <c r="N33" s="59">
        <v>131024</v>
      </c>
      <c r="O33" s="59">
        <v>131024</v>
      </c>
      <c r="P33" s="59">
        <v>275927</v>
      </c>
      <c r="Q33" s="59">
        <v>275927</v>
      </c>
      <c r="R33" s="59">
        <v>275927</v>
      </c>
      <c r="S33" s="59">
        <v>275927</v>
      </c>
      <c r="T33" s="59">
        <v>522096</v>
      </c>
      <c r="U33" s="59">
        <v>522096</v>
      </c>
      <c r="V33" s="59">
        <v>522096</v>
      </c>
      <c r="W33" s="59">
        <v>522096</v>
      </c>
      <c r="X33" s="59">
        <v>522096</v>
      </c>
      <c r="Y33" s="59">
        <v>522096</v>
      </c>
      <c r="Z33" s="59">
        <v>522096</v>
      </c>
      <c r="AA33" s="59">
        <v>522096</v>
      </c>
      <c r="AB33" s="59">
        <v>522096</v>
      </c>
      <c r="AC33" s="59">
        <v>522096</v>
      </c>
      <c r="AD33" s="59">
        <v>522096</v>
      </c>
    </row>
    <row r="34" spans="1:34" x14ac:dyDescent="0.25">
      <c r="A34" s="13" t="s">
        <v>61</v>
      </c>
      <c r="B34" s="13" t="s">
        <v>239</v>
      </c>
      <c r="C34" s="59">
        <v>0</v>
      </c>
      <c r="D34" s="59">
        <v>0</v>
      </c>
      <c r="E34" s="59">
        <v>0</v>
      </c>
      <c r="F34" s="59">
        <v>0</v>
      </c>
      <c r="G34" s="59">
        <v>0</v>
      </c>
      <c r="H34" s="59">
        <v>0</v>
      </c>
      <c r="I34" s="59">
        <v>0</v>
      </c>
      <c r="J34" s="59">
        <v>0</v>
      </c>
      <c r="K34" s="59">
        <v>0</v>
      </c>
      <c r="L34" s="59">
        <v>0</v>
      </c>
      <c r="M34" s="59">
        <v>0</v>
      </c>
      <c r="N34" s="59">
        <v>0</v>
      </c>
      <c r="O34" s="59">
        <v>0</v>
      </c>
      <c r="P34" s="59">
        <v>1182</v>
      </c>
      <c r="Q34" s="59">
        <v>1182</v>
      </c>
      <c r="R34" s="59">
        <v>1182</v>
      </c>
      <c r="S34" s="59">
        <v>3769</v>
      </c>
      <c r="T34" s="59">
        <v>1451</v>
      </c>
      <c r="U34" s="59">
        <v>1974</v>
      </c>
      <c r="V34" s="59">
        <v>2583</v>
      </c>
      <c r="W34" s="59">
        <v>3383</v>
      </c>
      <c r="X34" s="59">
        <v>4304</v>
      </c>
      <c r="Y34" s="59">
        <v>4304</v>
      </c>
      <c r="Z34" s="59">
        <v>4304</v>
      </c>
      <c r="AA34" s="59">
        <v>6818</v>
      </c>
      <c r="AB34" s="59">
        <v>8643</v>
      </c>
      <c r="AC34" s="59">
        <v>8643</v>
      </c>
      <c r="AD34" s="59">
        <v>8643</v>
      </c>
    </row>
    <row r="35" spans="1:34" x14ac:dyDescent="0.25">
      <c r="A35" s="13" t="s">
        <v>62</v>
      </c>
      <c r="B35" s="13" t="s">
        <v>240</v>
      </c>
      <c r="C35" s="59">
        <v>0</v>
      </c>
      <c r="D35" s="59">
        <v>0</v>
      </c>
      <c r="E35" s="59">
        <v>0</v>
      </c>
      <c r="F35" s="59">
        <v>0</v>
      </c>
      <c r="G35" s="59">
        <v>0</v>
      </c>
      <c r="H35" s="59">
        <v>0</v>
      </c>
      <c r="I35" s="59">
        <v>0</v>
      </c>
      <c r="J35" s="59">
        <v>0</v>
      </c>
      <c r="K35" s="59">
        <v>0</v>
      </c>
      <c r="L35" s="59">
        <v>0</v>
      </c>
      <c r="M35" s="59">
        <v>0</v>
      </c>
      <c r="N35" s="59">
        <v>0</v>
      </c>
      <c r="O35" s="59">
        <v>0</v>
      </c>
      <c r="P35" s="59">
        <v>0</v>
      </c>
      <c r="Q35" s="59">
        <v>0</v>
      </c>
      <c r="R35" s="59">
        <v>0</v>
      </c>
      <c r="S35" s="59">
        <v>0</v>
      </c>
      <c r="T35" s="59">
        <v>0</v>
      </c>
      <c r="U35" s="59">
        <v>0</v>
      </c>
      <c r="V35" s="59">
        <v>-6874</v>
      </c>
      <c r="W35" s="59">
        <v>-11842</v>
      </c>
      <c r="X35" s="59">
        <v>-11842</v>
      </c>
      <c r="Y35" s="59">
        <v>-11842</v>
      </c>
      <c r="Z35" s="59">
        <v>-11842</v>
      </c>
      <c r="AA35" s="59">
        <v>-11842</v>
      </c>
      <c r="AB35" s="59">
        <v>-11842</v>
      </c>
      <c r="AC35" s="59">
        <v>-11842</v>
      </c>
      <c r="AD35" s="59">
        <v>-11842</v>
      </c>
    </row>
    <row r="36" spans="1:34" x14ac:dyDescent="0.25">
      <c r="A36" s="13" t="s">
        <v>63</v>
      </c>
      <c r="B36" s="84" t="s">
        <v>241</v>
      </c>
      <c r="C36" s="59">
        <v>0</v>
      </c>
      <c r="D36" s="59">
        <v>20170</v>
      </c>
      <c r="E36" s="59">
        <v>21982</v>
      </c>
      <c r="F36" s="59">
        <v>24804</v>
      </c>
      <c r="G36" s="59">
        <v>46492</v>
      </c>
      <c r="H36" s="59">
        <v>0</v>
      </c>
      <c r="I36" s="59">
        <v>0</v>
      </c>
      <c r="J36" s="59">
        <v>8862</v>
      </c>
      <c r="K36" s="59">
        <v>33282</v>
      </c>
      <c r="L36" s="59">
        <v>0</v>
      </c>
      <c r="M36" s="59">
        <v>-7001</v>
      </c>
      <c r="N36" s="59">
        <v>0</v>
      </c>
      <c r="O36" s="59">
        <v>79663</v>
      </c>
      <c r="P36" s="59">
        <v>0</v>
      </c>
      <c r="Q36" s="59">
        <v>-19144</v>
      </c>
      <c r="R36" s="59">
        <v>0</v>
      </c>
      <c r="S36" s="59">
        <v>99726</v>
      </c>
      <c r="T36" s="59">
        <v>0</v>
      </c>
      <c r="U36" s="59">
        <v>-5844</v>
      </c>
      <c r="V36" s="59">
        <v>-1609</v>
      </c>
      <c r="W36" s="59">
        <v>33429</v>
      </c>
      <c r="X36" s="59">
        <v>0</v>
      </c>
      <c r="Y36" s="59">
        <v>718</v>
      </c>
      <c r="Z36" s="59">
        <v>6346</v>
      </c>
      <c r="AA36" s="59">
        <v>41371</v>
      </c>
      <c r="AB36" s="59">
        <v>0</v>
      </c>
      <c r="AC36" s="59">
        <v>5376</v>
      </c>
      <c r="AD36" s="59">
        <v>9545</v>
      </c>
    </row>
    <row r="37" spans="1:34" x14ac:dyDescent="0.25">
      <c r="A37" s="13" t="s">
        <v>64</v>
      </c>
      <c r="B37" s="13" t="s">
        <v>242</v>
      </c>
      <c r="C37" s="59">
        <v>0</v>
      </c>
      <c r="D37" s="59">
        <v>0</v>
      </c>
      <c r="E37" s="59">
        <v>0</v>
      </c>
      <c r="F37" s="59">
        <v>0</v>
      </c>
      <c r="G37" s="59">
        <v>0</v>
      </c>
      <c r="H37" s="59">
        <v>41632</v>
      </c>
      <c r="I37" s="59">
        <v>38794</v>
      </c>
      <c r="J37" s="59">
        <v>41632</v>
      </c>
      <c r="K37" s="59">
        <v>41632</v>
      </c>
      <c r="L37" s="59">
        <v>83930</v>
      </c>
      <c r="M37" s="59">
        <v>83930</v>
      </c>
      <c r="N37" s="59">
        <v>83128</v>
      </c>
      <c r="O37" s="59">
        <v>83930</v>
      </c>
      <c r="P37" s="59">
        <v>98299</v>
      </c>
      <c r="Q37" s="59">
        <v>98299</v>
      </c>
      <c r="R37" s="59">
        <v>96787</v>
      </c>
      <c r="S37" s="59">
        <v>98299</v>
      </c>
      <c r="T37" s="59">
        <v>27656</v>
      </c>
      <c r="U37" s="59">
        <v>27656</v>
      </c>
      <c r="V37" s="59">
        <v>27656</v>
      </c>
      <c r="W37" s="59">
        <v>7656</v>
      </c>
      <c r="X37" s="59">
        <v>76444</v>
      </c>
      <c r="Y37" s="59">
        <v>76444</v>
      </c>
      <c r="Z37" s="59">
        <v>76444</v>
      </c>
      <c r="AA37" s="59">
        <v>76444</v>
      </c>
      <c r="AB37" s="59">
        <v>0</v>
      </c>
      <c r="AC37" s="59">
        <v>0</v>
      </c>
      <c r="AD37" s="59">
        <v>0</v>
      </c>
    </row>
    <row r="38" spans="1:34" s="8" customFormat="1" x14ac:dyDescent="0.25">
      <c r="C38" s="62"/>
      <c r="D38" s="62"/>
      <c r="E38" s="62"/>
      <c r="F38" s="62"/>
      <c r="G38" s="62"/>
      <c r="H38" s="62"/>
      <c r="I38" s="62"/>
      <c r="J38" s="62"/>
      <c r="K38" s="62"/>
      <c r="L38" s="62"/>
      <c r="M38" s="62"/>
      <c r="N38" s="62"/>
      <c r="O38" s="62"/>
      <c r="P38" s="62"/>
      <c r="Q38" s="62"/>
      <c r="R38" s="62"/>
      <c r="S38" s="62"/>
      <c r="T38" s="62"/>
      <c r="U38" s="62"/>
      <c r="V38" s="62"/>
      <c r="W38" s="62"/>
      <c r="X38" s="62"/>
      <c r="Y38" s="62"/>
      <c r="Z38" s="62"/>
      <c r="AA38" s="62"/>
      <c r="AB38" s="62"/>
      <c r="AC38" s="62"/>
      <c r="AD38" s="62"/>
      <c r="AE38" s="5"/>
      <c r="AF38" s="5"/>
      <c r="AG38" s="5"/>
      <c r="AH38" s="5"/>
    </row>
    <row r="39" spans="1:34" x14ac:dyDescent="0.25">
      <c r="A39" s="26" t="s">
        <v>65</v>
      </c>
      <c r="B39" s="26" t="s">
        <v>243</v>
      </c>
      <c r="C39" s="61">
        <f t="shared" ref="C39:V39" si="4">SUM(C31:C38)</f>
        <v>14341</v>
      </c>
      <c r="D39" s="61">
        <f t="shared" si="4"/>
        <v>41005</v>
      </c>
      <c r="E39" s="61">
        <f t="shared" si="4"/>
        <v>42817</v>
      </c>
      <c r="F39" s="61">
        <f t="shared" si="4"/>
        <v>45639</v>
      </c>
      <c r="G39" s="61">
        <f t="shared" si="4"/>
        <v>72523</v>
      </c>
      <c r="H39" s="61">
        <f t="shared" si="4"/>
        <v>108827</v>
      </c>
      <c r="I39" s="61">
        <f t="shared" si="4"/>
        <v>105989</v>
      </c>
      <c r="J39" s="61">
        <f t="shared" si="4"/>
        <v>538581</v>
      </c>
      <c r="K39" s="61">
        <f t="shared" si="4"/>
        <v>626668</v>
      </c>
      <c r="L39" s="61">
        <f t="shared" si="4"/>
        <v>652838</v>
      </c>
      <c r="M39" s="61">
        <f t="shared" si="4"/>
        <v>645837</v>
      </c>
      <c r="N39" s="61">
        <f t="shared" si="4"/>
        <v>652036</v>
      </c>
      <c r="O39" s="61">
        <f t="shared" si="4"/>
        <v>732501</v>
      </c>
      <c r="P39" s="61">
        <f t="shared" si="4"/>
        <v>821759</v>
      </c>
      <c r="Q39" s="61">
        <f t="shared" si="4"/>
        <v>802615</v>
      </c>
      <c r="R39" s="61">
        <f t="shared" si="4"/>
        <v>820247</v>
      </c>
      <c r="S39" s="61">
        <f t="shared" si="4"/>
        <v>924072</v>
      </c>
      <c r="T39" s="61">
        <f t="shared" si="4"/>
        <v>1012629</v>
      </c>
      <c r="U39" s="61">
        <f t="shared" si="4"/>
        <v>1007308</v>
      </c>
      <c r="V39" s="61">
        <f t="shared" si="4"/>
        <v>1294972</v>
      </c>
      <c r="W39" s="61">
        <f>SUM(W31:W38)</f>
        <v>1305842</v>
      </c>
      <c r="X39" s="61">
        <f>SUM(X31:X38)</f>
        <v>1346795</v>
      </c>
      <c r="Y39" s="61">
        <f t="shared" ref="Y39:Z39" si="5">SUM(Y31:Y38)</f>
        <v>1347513</v>
      </c>
      <c r="Z39" s="61">
        <f t="shared" si="5"/>
        <v>1353141</v>
      </c>
      <c r="AA39" s="61">
        <f t="shared" ref="AA39:AB39" si="6">SUM(AA31:AA38)</f>
        <v>1390680</v>
      </c>
      <c r="AB39" s="61">
        <f t="shared" si="6"/>
        <v>1331144</v>
      </c>
      <c r="AC39" s="61">
        <f>SUM(AC31:AC38)</f>
        <v>1336520</v>
      </c>
      <c r="AD39" s="61">
        <f>SUM(AD31:AD38)</f>
        <v>1340689</v>
      </c>
    </row>
    <row r="40" spans="1:34" s="8" customFormat="1" x14ac:dyDescent="0.25">
      <c r="C40" s="60"/>
      <c r="D40" s="60"/>
      <c r="E40" s="60" t="s">
        <v>36</v>
      </c>
      <c r="F40" s="60" t="s">
        <v>36</v>
      </c>
      <c r="G40" s="60" t="s">
        <v>36</v>
      </c>
      <c r="H40" s="60" t="s">
        <v>36</v>
      </c>
      <c r="I40" s="60" t="s">
        <v>36</v>
      </c>
      <c r="J40" s="60" t="s">
        <v>36</v>
      </c>
      <c r="K40" s="60" t="s">
        <v>36</v>
      </c>
      <c r="L40" s="60" t="s">
        <v>36</v>
      </c>
      <c r="M40" s="60" t="s">
        <v>36</v>
      </c>
      <c r="N40" s="60" t="s">
        <v>36</v>
      </c>
      <c r="O40" s="60" t="s">
        <v>36</v>
      </c>
      <c r="P40" s="60" t="s">
        <v>36</v>
      </c>
      <c r="Q40" s="60" t="s">
        <v>36</v>
      </c>
      <c r="R40" s="60" t="s">
        <v>36</v>
      </c>
      <c r="S40" s="60" t="s">
        <v>36</v>
      </c>
      <c r="T40" s="60" t="s">
        <v>36</v>
      </c>
      <c r="U40" s="60" t="s">
        <v>36</v>
      </c>
      <c r="V40" s="60" t="s">
        <v>36</v>
      </c>
      <c r="W40" s="60" t="s">
        <v>36</v>
      </c>
      <c r="X40" s="60" t="s">
        <v>36</v>
      </c>
      <c r="Y40" s="60" t="s">
        <v>36</v>
      </c>
      <c r="Z40" s="60" t="s">
        <v>36</v>
      </c>
      <c r="AA40" s="60" t="s">
        <v>36</v>
      </c>
      <c r="AB40" s="60" t="s">
        <v>36</v>
      </c>
      <c r="AC40" s="60"/>
      <c r="AD40" s="60"/>
      <c r="AE40" s="5"/>
      <c r="AF40" s="5"/>
      <c r="AG40" s="5"/>
      <c r="AH40" s="5"/>
    </row>
    <row r="41" spans="1:34" x14ac:dyDescent="0.25">
      <c r="A41" s="13" t="s">
        <v>66</v>
      </c>
      <c r="B41" s="13" t="s">
        <v>244</v>
      </c>
      <c r="C41" s="59">
        <v>0</v>
      </c>
      <c r="D41" s="59">
        <v>0</v>
      </c>
      <c r="E41" s="59">
        <v>0</v>
      </c>
      <c r="F41" s="59">
        <v>0</v>
      </c>
      <c r="G41" s="59">
        <v>0</v>
      </c>
      <c r="H41" s="59">
        <v>0</v>
      </c>
      <c r="I41" s="59">
        <v>0</v>
      </c>
      <c r="J41" s="59">
        <v>0</v>
      </c>
      <c r="K41" s="65">
        <v>0</v>
      </c>
      <c r="L41" s="59">
        <v>0</v>
      </c>
      <c r="M41" s="59">
        <v>0</v>
      </c>
      <c r="N41" s="59">
        <v>0</v>
      </c>
      <c r="O41" s="59">
        <v>0</v>
      </c>
      <c r="P41" s="59">
        <v>0</v>
      </c>
      <c r="Q41" s="59">
        <v>0</v>
      </c>
      <c r="R41" s="59">
        <v>0</v>
      </c>
      <c r="S41" s="59">
        <v>0</v>
      </c>
      <c r="T41" s="59">
        <v>0</v>
      </c>
      <c r="U41" s="59">
        <v>0</v>
      </c>
      <c r="V41" s="59">
        <v>0</v>
      </c>
      <c r="W41" s="59">
        <v>0</v>
      </c>
      <c r="X41" s="59">
        <v>0</v>
      </c>
      <c r="Y41" s="59">
        <v>0</v>
      </c>
      <c r="Z41" s="59">
        <v>0</v>
      </c>
      <c r="AA41" s="59">
        <v>0</v>
      </c>
      <c r="AB41" s="59">
        <v>0</v>
      </c>
      <c r="AC41" s="59">
        <v>0</v>
      </c>
      <c r="AD41" s="59">
        <v>0</v>
      </c>
    </row>
    <row r="42" spans="1:34" s="8" customFormat="1" x14ac:dyDescent="0.25">
      <c r="C42" s="62"/>
      <c r="D42" s="62"/>
      <c r="E42" s="62"/>
      <c r="F42" s="62"/>
      <c r="G42" s="62"/>
      <c r="H42" s="62"/>
      <c r="I42" s="62"/>
      <c r="J42" s="62"/>
      <c r="K42" s="62"/>
      <c r="L42" s="62"/>
      <c r="M42" s="62"/>
      <c r="N42" s="62"/>
      <c r="O42" s="62"/>
      <c r="P42" s="62"/>
      <c r="Q42" s="62"/>
      <c r="R42" s="62"/>
      <c r="S42" s="62"/>
      <c r="T42" s="62"/>
      <c r="U42" s="62"/>
      <c r="V42" s="62"/>
      <c r="W42" s="62"/>
      <c r="X42" s="62"/>
      <c r="Y42" s="62"/>
      <c r="Z42" s="62"/>
      <c r="AA42" s="62"/>
      <c r="AB42" s="62"/>
      <c r="AC42" s="62"/>
      <c r="AD42" s="62"/>
      <c r="AE42" s="5"/>
      <c r="AF42" s="5"/>
      <c r="AG42" s="5"/>
      <c r="AH42" s="5"/>
    </row>
    <row r="43" spans="1:34" x14ac:dyDescent="0.25">
      <c r="A43" s="13" t="s">
        <v>67</v>
      </c>
      <c r="B43" s="13" t="s">
        <v>245</v>
      </c>
      <c r="C43" s="59">
        <f t="shared" ref="C43:V43" si="7">C41+C39</f>
        <v>14341</v>
      </c>
      <c r="D43" s="59">
        <f t="shared" si="7"/>
        <v>41005</v>
      </c>
      <c r="E43" s="59">
        <f>E41+E39</f>
        <v>42817</v>
      </c>
      <c r="F43" s="59">
        <f>F41+F39</f>
        <v>45639</v>
      </c>
      <c r="G43" s="59">
        <f>G41+G39</f>
        <v>72523</v>
      </c>
      <c r="H43" s="59">
        <f t="shared" si="7"/>
        <v>108827</v>
      </c>
      <c r="I43" s="59">
        <f t="shared" si="7"/>
        <v>105989</v>
      </c>
      <c r="J43" s="59">
        <f t="shared" si="7"/>
        <v>538581</v>
      </c>
      <c r="K43" s="59">
        <f t="shared" si="7"/>
        <v>626668</v>
      </c>
      <c r="L43" s="59">
        <f t="shared" si="7"/>
        <v>652838</v>
      </c>
      <c r="M43" s="59">
        <f t="shared" si="7"/>
        <v>645837</v>
      </c>
      <c r="N43" s="59">
        <f t="shared" si="7"/>
        <v>652036</v>
      </c>
      <c r="O43" s="59">
        <f t="shared" si="7"/>
        <v>732501</v>
      </c>
      <c r="P43" s="59">
        <f t="shared" si="7"/>
        <v>821759</v>
      </c>
      <c r="Q43" s="59">
        <f t="shared" si="7"/>
        <v>802615</v>
      </c>
      <c r="R43" s="59">
        <f t="shared" si="7"/>
        <v>820247</v>
      </c>
      <c r="S43" s="59">
        <f t="shared" si="7"/>
        <v>924072</v>
      </c>
      <c r="T43" s="59">
        <f t="shared" si="7"/>
        <v>1012629</v>
      </c>
      <c r="U43" s="59">
        <f t="shared" si="7"/>
        <v>1007308</v>
      </c>
      <c r="V43" s="59">
        <f t="shared" si="7"/>
        <v>1294972</v>
      </c>
      <c r="W43" s="59">
        <f>W41+W39</f>
        <v>1305842</v>
      </c>
      <c r="X43" s="59">
        <f>X41+X39</f>
        <v>1346795</v>
      </c>
      <c r="Y43" s="59">
        <f t="shared" ref="Y43:Z43" si="8">Y41+Y39</f>
        <v>1347513</v>
      </c>
      <c r="Z43" s="59">
        <f t="shared" si="8"/>
        <v>1353141</v>
      </c>
      <c r="AA43" s="59">
        <f t="shared" ref="AA43:AB43" si="9">AA41+AA39</f>
        <v>1390680</v>
      </c>
      <c r="AB43" s="59">
        <f t="shared" si="9"/>
        <v>1331144</v>
      </c>
      <c r="AC43" s="59">
        <f t="shared" ref="AC43:AD43" si="10">AC41+AC39</f>
        <v>1336520</v>
      </c>
      <c r="AD43" s="59">
        <f t="shared" si="10"/>
        <v>1340689</v>
      </c>
    </row>
    <row r="44" spans="1:34" x14ac:dyDescent="0.25">
      <c r="A44" s="13" t="s">
        <v>68</v>
      </c>
      <c r="B44" s="13" t="s">
        <v>246</v>
      </c>
      <c r="C44" s="59">
        <f t="shared" ref="C44:AA44" si="11">C19+C28</f>
        <v>114723</v>
      </c>
      <c r="D44" s="59">
        <f t="shared" si="11"/>
        <v>162633</v>
      </c>
      <c r="E44" s="59">
        <f t="shared" si="11"/>
        <v>219708</v>
      </c>
      <c r="F44" s="59">
        <f t="shared" si="11"/>
        <v>356357</v>
      </c>
      <c r="G44" s="59">
        <f t="shared" si="11"/>
        <v>366478</v>
      </c>
      <c r="H44" s="59">
        <f t="shared" si="11"/>
        <v>203874</v>
      </c>
      <c r="I44" s="59">
        <f t="shared" si="11"/>
        <v>342319</v>
      </c>
      <c r="J44" s="59">
        <f t="shared" si="11"/>
        <v>453008</v>
      </c>
      <c r="K44" s="59">
        <f t="shared" si="11"/>
        <v>365479</v>
      </c>
      <c r="L44" s="59">
        <f t="shared" si="11"/>
        <v>302289</v>
      </c>
      <c r="M44" s="59">
        <f t="shared" si="11"/>
        <v>348202</v>
      </c>
      <c r="N44" s="59">
        <f t="shared" si="11"/>
        <v>969015</v>
      </c>
      <c r="O44" s="59">
        <f t="shared" si="11"/>
        <v>980953</v>
      </c>
      <c r="P44" s="59">
        <f t="shared" si="11"/>
        <v>743029</v>
      </c>
      <c r="Q44" s="59">
        <f t="shared" si="11"/>
        <v>928606</v>
      </c>
      <c r="R44" s="59">
        <f t="shared" si="11"/>
        <v>1352439</v>
      </c>
      <c r="S44" s="59">
        <f t="shared" si="11"/>
        <v>1521617</v>
      </c>
      <c r="T44" s="59">
        <f t="shared" si="11"/>
        <v>1222933</v>
      </c>
      <c r="U44" s="59">
        <f t="shared" si="11"/>
        <v>1503885</v>
      </c>
      <c r="V44" s="59">
        <f t="shared" si="11"/>
        <v>1755250</v>
      </c>
      <c r="W44" s="59">
        <f t="shared" si="11"/>
        <v>1250028</v>
      </c>
      <c r="X44" s="59">
        <f t="shared" si="11"/>
        <v>1022891</v>
      </c>
      <c r="Y44" s="59">
        <f t="shared" si="11"/>
        <v>1832776</v>
      </c>
      <c r="Z44" s="59">
        <f t="shared" si="11"/>
        <v>1879622</v>
      </c>
      <c r="AA44" s="59">
        <f t="shared" si="11"/>
        <v>2252599</v>
      </c>
      <c r="AB44" s="59">
        <f>AB19+AB28</f>
        <v>1900020</v>
      </c>
      <c r="AC44" s="59">
        <f t="shared" ref="AC44:AD44" si="12">AC19+AC28</f>
        <v>2064900</v>
      </c>
      <c r="AD44" s="59">
        <f t="shared" si="12"/>
        <v>2580487</v>
      </c>
    </row>
    <row r="45" spans="1:34" s="19" customFormat="1" x14ac:dyDescent="0.25">
      <c r="A45" s="26" t="s">
        <v>69</v>
      </c>
      <c r="B45" s="26" t="s">
        <v>247</v>
      </c>
      <c r="C45" s="61">
        <f t="shared" ref="C45:V45" si="13">C43+C44</f>
        <v>129064</v>
      </c>
      <c r="D45" s="61">
        <f t="shared" si="13"/>
        <v>203638</v>
      </c>
      <c r="E45" s="61">
        <f>E43+E44</f>
        <v>262525</v>
      </c>
      <c r="F45" s="61">
        <f>F43+F44</f>
        <v>401996</v>
      </c>
      <c r="G45" s="61">
        <f>G43+G44</f>
        <v>439001</v>
      </c>
      <c r="H45" s="61">
        <f t="shared" si="13"/>
        <v>312701</v>
      </c>
      <c r="I45" s="61">
        <f t="shared" si="13"/>
        <v>448308</v>
      </c>
      <c r="J45" s="61">
        <f t="shared" si="13"/>
        <v>991589</v>
      </c>
      <c r="K45" s="61">
        <f t="shared" si="13"/>
        <v>992147</v>
      </c>
      <c r="L45" s="61">
        <f t="shared" si="13"/>
        <v>955127</v>
      </c>
      <c r="M45" s="61">
        <f t="shared" si="13"/>
        <v>994039</v>
      </c>
      <c r="N45" s="61">
        <f t="shared" si="13"/>
        <v>1621051</v>
      </c>
      <c r="O45" s="61">
        <f t="shared" si="13"/>
        <v>1713454</v>
      </c>
      <c r="P45" s="61">
        <f t="shared" si="13"/>
        <v>1564788</v>
      </c>
      <c r="Q45" s="61">
        <f t="shared" si="13"/>
        <v>1731221</v>
      </c>
      <c r="R45" s="61">
        <f t="shared" si="13"/>
        <v>2172686</v>
      </c>
      <c r="S45" s="61">
        <f t="shared" si="13"/>
        <v>2445689</v>
      </c>
      <c r="T45" s="61">
        <f t="shared" si="13"/>
        <v>2235562</v>
      </c>
      <c r="U45" s="61">
        <f t="shared" si="13"/>
        <v>2511193</v>
      </c>
      <c r="V45" s="61">
        <f t="shared" si="13"/>
        <v>3050222</v>
      </c>
      <c r="W45" s="61">
        <f>W43+W44</f>
        <v>2555870</v>
      </c>
      <c r="X45" s="61">
        <f>X43+X44</f>
        <v>2369686</v>
      </c>
      <c r="Y45" s="61">
        <f t="shared" ref="Y45:Z45" si="14">Y43+Y44</f>
        <v>3180289</v>
      </c>
      <c r="Z45" s="61">
        <f t="shared" si="14"/>
        <v>3232763</v>
      </c>
      <c r="AA45" s="61">
        <f t="shared" ref="AA45:AB45" si="15">AA43+AA44</f>
        <v>3643279</v>
      </c>
      <c r="AB45" s="61">
        <f t="shared" si="15"/>
        <v>3231164</v>
      </c>
      <c r="AC45" s="61">
        <f t="shared" ref="AC45:AD45" si="16">AC43+AC44</f>
        <v>3401420</v>
      </c>
      <c r="AD45" s="61">
        <f t="shared" si="16"/>
        <v>3921176</v>
      </c>
      <c r="AE45" s="5"/>
      <c r="AF45" s="5"/>
      <c r="AG45" s="5"/>
      <c r="AH45" s="5"/>
    </row>
    <row r="46" spans="1:34" s="19" customFormat="1" x14ac:dyDescent="0.25">
      <c r="A46" s="5"/>
      <c r="B46" s="5"/>
      <c r="C46" s="9"/>
      <c r="D46" s="9"/>
      <c r="E46" s="9" t="s">
        <v>36</v>
      </c>
      <c r="F46" s="9" t="s">
        <v>36</v>
      </c>
      <c r="G46" s="9" t="s">
        <v>36</v>
      </c>
      <c r="H46" s="9" t="s">
        <v>36</v>
      </c>
      <c r="I46" s="9" t="s">
        <v>36</v>
      </c>
      <c r="J46" s="9" t="s">
        <v>36</v>
      </c>
      <c r="K46" s="9" t="s">
        <v>36</v>
      </c>
      <c r="L46" s="9" t="s">
        <v>36</v>
      </c>
      <c r="M46" s="9" t="s">
        <v>36</v>
      </c>
      <c r="N46" s="9" t="s">
        <v>36</v>
      </c>
      <c r="O46" s="9" t="s">
        <v>36</v>
      </c>
      <c r="P46" s="9" t="s">
        <v>36</v>
      </c>
      <c r="Q46" s="9" t="s">
        <v>36</v>
      </c>
      <c r="R46" s="9" t="s">
        <v>36</v>
      </c>
      <c r="S46" s="9" t="s">
        <v>36</v>
      </c>
      <c r="T46" s="9" t="s">
        <v>36</v>
      </c>
      <c r="U46" s="9" t="s">
        <v>36</v>
      </c>
      <c r="V46" s="9" t="s">
        <v>36</v>
      </c>
      <c r="W46" s="9" t="s">
        <v>36</v>
      </c>
      <c r="X46" s="9" t="s">
        <v>36</v>
      </c>
      <c r="Y46" s="9"/>
      <c r="Z46" s="9"/>
      <c r="AA46" s="9"/>
      <c r="AB46" s="9"/>
      <c r="AC46" s="9"/>
    </row>
    <row r="47" spans="1:34" x14ac:dyDescent="0.25">
      <c r="A47" s="5" t="b">
        <f>A45='1.ATIVO_CONTROLADORA'!A39</f>
        <v>0</v>
      </c>
    </row>
    <row r="48" spans="1:34" x14ac:dyDescent="0.25">
      <c r="W48" s="60"/>
      <c r="X48" s="60"/>
      <c r="AA48" s="60"/>
      <c r="AB48" s="60"/>
      <c r="AC48" s="60"/>
    </row>
  </sheetData>
  <phoneticPr fontId="20" type="noConversion"/>
  <pageMargins left="0.511811024" right="0.511811024" top="0.78740157499999996" bottom="0.78740157499999996" header="0.31496062000000002" footer="0.31496062000000002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9" tint="0.79998168889431442"/>
  </sheetPr>
  <dimension ref="A1:AD35"/>
  <sheetViews>
    <sheetView showGridLines="0" zoomScale="85" zoomScaleNormal="55" workbookViewId="0">
      <pane xSplit="1" ySplit="6" topLeftCell="S7" activePane="bottomRight" state="frozen"/>
      <selection activeCell="E44" sqref="E44"/>
      <selection pane="topRight" activeCell="E44" sqref="E44"/>
      <selection pane="bottomLeft" activeCell="E44" sqref="E44"/>
      <selection pane="bottomRight" activeCell="Z40" sqref="Z40"/>
    </sheetView>
  </sheetViews>
  <sheetFormatPr defaultColWidth="9" defaultRowHeight="15" outlineLevelCol="1" x14ac:dyDescent="0.25"/>
  <cols>
    <col min="1" max="1" width="61.75" style="5" bestFit="1" customWidth="1"/>
    <col min="2" max="2" width="78.625" style="5" hidden="1" customWidth="1" outlineLevel="1"/>
    <col min="3" max="3" width="16.625" style="5" customWidth="1" collapsed="1"/>
    <col min="4" max="25" width="16.625" style="5" customWidth="1"/>
    <col min="26" max="29" width="16.625" style="8" customWidth="1"/>
    <col min="30" max="30" width="10.875" style="8" customWidth="1"/>
    <col min="31" max="16384" width="9" style="8"/>
  </cols>
  <sheetData>
    <row r="1" spans="1:30" x14ac:dyDescent="0.25">
      <c r="E1" s="80"/>
      <c r="F1" s="80"/>
      <c r="G1" s="80"/>
      <c r="H1" s="80"/>
      <c r="I1" s="80"/>
      <c r="J1" s="80"/>
      <c r="K1" s="80"/>
      <c r="L1" s="80"/>
      <c r="M1" s="80"/>
      <c r="N1" s="80"/>
      <c r="O1" s="80"/>
      <c r="P1" s="80"/>
      <c r="Q1" s="80"/>
      <c r="R1" s="80"/>
      <c r="S1" s="80"/>
      <c r="T1" s="80"/>
      <c r="U1" s="80"/>
      <c r="V1" s="80"/>
      <c r="W1" s="80"/>
      <c r="X1" s="80"/>
      <c r="Y1" s="8"/>
    </row>
    <row r="2" spans="1:30" x14ac:dyDescent="0.25">
      <c r="A2" s="19"/>
      <c r="B2" s="19"/>
      <c r="C2" s="19" t="s">
        <v>70</v>
      </c>
      <c r="D2" s="19" t="s">
        <v>71</v>
      </c>
      <c r="E2" s="19" t="s">
        <v>0</v>
      </c>
      <c r="F2" s="19" t="s">
        <v>1</v>
      </c>
      <c r="G2" s="19" t="s">
        <v>2</v>
      </c>
      <c r="H2" s="19" t="s">
        <v>3</v>
      </c>
      <c r="I2" s="33" t="s">
        <v>4</v>
      </c>
      <c r="J2" s="19" t="s">
        <v>1</v>
      </c>
      <c r="K2" s="33" t="s">
        <v>6</v>
      </c>
      <c r="L2" s="33" t="s">
        <v>7</v>
      </c>
      <c r="M2" s="33" t="s">
        <v>8</v>
      </c>
      <c r="N2" s="33" t="s">
        <v>9</v>
      </c>
      <c r="O2" s="33" t="s">
        <v>10</v>
      </c>
      <c r="P2" s="33" t="s">
        <v>11</v>
      </c>
      <c r="Q2" s="33" t="s">
        <v>12</v>
      </c>
      <c r="R2" s="33" t="s">
        <v>13</v>
      </c>
      <c r="S2" s="33" t="s">
        <v>14</v>
      </c>
      <c r="T2" s="33" t="s">
        <v>15</v>
      </c>
      <c r="U2" s="33" t="s">
        <v>16</v>
      </c>
      <c r="V2" s="33" t="s">
        <v>17</v>
      </c>
      <c r="W2" s="33" t="s">
        <v>18</v>
      </c>
      <c r="X2" s="33" t="s">
        <v>19</v>
      </c>
      <c r="Y2" s="33" t="s">
        <v>179</v>
      </c>
      <c r="Z2" s="33" t="s">
        <v>379</v>
      </c>
      <c r="AA2" s="33" t="s">
        <v>384</v>
      </c>
      <c r="AB2" s="33" t="s">
        <v>386</v>
      </c>
      <c r="AC2" s="33" t="s">
        <v>390</v>
      </c>
      <c r="AD2" s="33" t="s">
        <v>390</v>
      </c>
    </row>
    <row r="3" spans="1:30" x14ac:dyDescent="0.25">
      <c r="A3" s="10" t="s">
        <v>376</v>
      </c>
      <c r="B3" s="10" t="s">
        <v>375</v>
      </c>
      <c r="C3" s="10" t="s">
        <v>21</v>
      </c>
      <c r="D3" s="10" t="s">
        <v>21</v>
      </c>
      <c r="E3" s="10" t="s">
        <v>21</v>
      </c>
      <c r="F3" s="10" t="s">
        <v>21</v>
      </c>
      <c r="G3" s="10" t="s">
        <v>21</v>
      </c>
      <c r="H3" s="10" t="s">
        <v>21</v>
      </c>
      <c r="I3" s="10" t="s">
        <v>21</v>
      </c>
      <c r="J3" s="10" t="s">
        <v>21</v>
      </c>
      <c r="K3" s="10" t="s">
        <v>21</v>
      </c>
      <c r="L3" s="10" t="s">
        <v>21</v>
      </c>
      <c r="M3" s="10" t="s">
        <v>21</v>
      </c>
      <c r="N3" s="10" t="s">
        <v>21</v>
      </c>
      <c r="O3" s="10" t="s">
        <v>21</v>
      </c>
      <c r="P3" s="10" t="s">
        <v>21</v>
      </c>
      <c r="Q3" s="10" t="s">
        <v>21</v>
      </c>
      <c r="R3" s="10" t="s">
        <v>21</v>
      </c>
      <c r="S3" s="10" t="s">
        <v>21</v>
      </c>
      <c r="T3" s="10" t="s">
        <v>21</v>
      </c>
      <c r="U3" s="10" t="s">
        <v>21</v>
      </c>
      <c r="V3" s="10" t="s">
        <v>21</v>
      </c>
      <c r="W3" s="10" t="s">
        <v>21</v>
      </c>
      <c r="X3" s="10" t="s">
        <v>21</v>
      </c>
      <c r="Y3" s="10" t="s">
        <v>21</v>
      </c>
      <c r="Z3" s="10" t="s">
        <v>21</v>
      </c>
      <c r="AA3" s="10" t="s">
        <v>21</v>
      </c>
      <c r="AB3" s="10" t="s">
        <v>21</v>
      </c>
      <c r="AC3" s="10" t="s">
        <v>21</v>
      </c>
      <c r="AD3" s="10" t="s">
        <v>21</v>
      </c>
    </row>
    <row r="4" spans="1:30" x14ac:dyDescent="0.25">
      <c r="A4" s="10" t="s">
        <v>72</v>
      </c>
      <c r="B4" s="10" t="s">
        <v>348</v>
      </c>
      <c r="C4" s="10" t="s">
        <v>73</v>
      </c>
      <c r="D4" s="10" t="s">
        <v>73</v>
      </c>
      <c r="E4" s="10" t="s">
        <v>74</v>
      </c>
      <c r="F4" s="10" t="s">
        <v>75</v>
      </c>
      <c r="G4" s="10" t="s">
        <v>76</v>
      </c>
      <c r="H4" s="10" t="s">
        <v>73</v>
      </c>
      <c r="I4" s="10" t="s">
        <v>74</v>
      </c>
      <c r="J4" s="10" t="s">
        <v>75</v>
      </c>
      <c r="K4" s="10" t="s">
        <v>76</v>
      </c>
      <c r="L4" s="10" t="s">
        <v>73</v>
      </c>
      <c r="M4" s="10" t="s">
        <v>74</v>
      </c>
      <c r="N4" s="10" t="s">
        <v>75</v>
      </c>
      <c r="O4" s="10" t="s">
        <v>76</v>
      </c>
      <c r="P4" s="10" t="s">
        <v>73</v>
      </c>
      <c r="Q4" s="10" t="s">
        <v>74</v>
      </c>
      <c r="R4" s="10" t="s">
        <v>75</v>
      </c>
      <c r="S4" s="10" t="s">
        <v>76</v>
      </c>
      <c r="T4" s="10" t="s">
        <v>73</v>
      </c>
      <c r="U4" s="10" t="s">
        <v>74</v>
      </c>
      <c r="V4" s="10" t="s">
        <v>75</v>
      </c>
      <c r="W4" s="10" t="s">
        <v>76</v>
      </c>
      <c r="X4" s="10" t="s">
        <v>73</v>
      </c>
      <c r="Y4" s="10" t="str">
        <f>U4</f>
        <v>3M</v>
      </c>
      <c r="Z4" s="10" t="str">
        <f t="shared" ref="Z4:AD4" si="0">V4</f>
        <v>6M</v>
      </c>
      <c r="AA4" s="10" t="str">
        <f t="shared" si="0"/>
        <v>9M</v>
      </c>
      <c r="AB4" s="10" t="str">
        <f t="shared" si="0"/>
        <v>12M</v>
      </c>
      <c r="AC4" s="10" t="str">
        <f t="shared" si="0"/>
        <v>3M</v>
      </c>
      <c r="AD4" s="10" t="str">
        <f t="shared" si="0"/>
        <v>6M</v>
      </c>
    </row>
    <row r="5" spans="1:30" x14ac:dyDescent="0.25">
      <c r="A5" s="10" t="s">
        <v>77</v>
      </c>
      <c r="B5" s="10" t="s">
        <v>349</v>
      </c>
      <c r="C5" s="11">
        <v>43465</v>
      </c>
      <c r="D5" s="11">
        <v>43830</v>
      </c>
      <c r="E5" s="11">
        <v>43920</v>
      </c>
      <c r="F5" s="11">
        <v>44012</v>
      </c>
      <c r="G5" s="11">
        <v>44104</v>
      </c>
      <c r="H5" s="11">
        <v>44196</v>
      </c>
      <c r="I5" s="11">
        <v>44285</v>
      </c>
      <c r="J5" s="11">
        <v>44377</v>
      </c>
      <c r="K5" s="11">
        <v>44469</v>
      </c>
      <c r="L5" s="30" t="s">
        <v>192</v>
      </c>
      <c r="M5" s="11">
        <v>44650</v>
      </c>
      <c r="N5" s="11">
        <v>44742</v>
      </c>
      <c r="O5" s="11">
        <v>44834</v>
      </c>
      <c r="P5" s="29">
        <v>44926</v>
      </c>
      <c r="Q5" s="11">
        <v>45015</v>
      </c>
      <c r="R5" s="11">
        <v>45107</v>
      </c>
      <c r="S5" s="11">
        <v>45199</v>
      </c>
      <c r="T5" s="29">
        <v>45291</v>
      </c>
      <c r="U5" s="11">
        <v>45381</v>
      </c>
      <c r="V5" s="11">
        <v>45473</v>
      </c>
      <c r="W5" s="11">
        <v>45565</v>
      </c>
      <c r="X5" s="29">
        <v>45657</v>
      </c>
      <c r="Y5" s="11">
        <v>45747</v>
      </c>
      <c r="Z5" s="11">
        <v>45838</v>
      </c>
      <c r="AA5" s="11">
        <v>45930</v>
      </c>
      <c r="AB5" s="11">
        <v>46022</v>
      </c>
      <c r="AC5" s="11">
        <v>46112</v>
      </c>
      <c r="AD5" s="11">
        <v>46203</v>
      </c>
    </row>
    <row r="6" spans="1:30" x14ac:dyDescent="0.25">
      <c r="A6" s="8"/>
      <c r="B6" s="8"/>
      <c r="C6" s="8"/>
      <c r="D6" s="8"/>
      <c r="E6" s="8"/>
      <c r="F6" s="8"/>
      <c r="G6" s="8"/>
      <c r="H6" s="8"/>
      <c r="I6" s="8"/>
      <c r="J6" s="8"/>
      <c r="K6" s="8"/>
      <c r="L6" s="8"/>
      <c r="M6" s="8"/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</row>
    <row r="7" spans="1:30" x14ac:dyDescent="0.25">
      <c r="A7" s="13" t="s">
        <v>78</v>
      </c>
      <c r="B7" s="13" t="s">
        <v>248</v>
      </c>
      <c r="C7" s="59">
        <v>311442</v>
      </c>
      <c r="D7" s="59">
        <v>404392</v>
      </c>
      <c r="E7" s="59">
        <v>1213</v>
      </c>
      <c r="F7" s="59">
        <v>50938</v>
      </c>
      <c r="G7" s="59">
        <v>356296</v>
      </c>
      <c r="H7" s="59">
        <v>588525</v>
      </c>
      <c r="I7" s="59">
        <v>13430</v>
      </c>
      <c r="J7" s="59">
        <v>54439</v>
      </c>
      <c r="K7" s="59">
        <v>641095</v>
      </c>
      <c r="L7" s="59">
        <v>1044336</v>
      </c>
      <c r="M7" s="59">
        <v>74506</v>
      </c>
      <c r="N7" s="59">
        <v>199822</v>
      </c>
      <c r="O7" s="59">
        <v>881526</v>
      </c>
      <c r="P7" s="59">
        <v>1756982</v>
      </c>
      <c r="Q7" s="59">
        <v>103857</v>
      </c>
      <c r="R7" s="59">
        <v>226422</v>
      </c>
      <c r="S7" s="59">
        <v>1195971</v>
      </c>
      <c r="T7" s="59">
        <v>2019166</v>
      </c>
      <c r="U7" s="59">
        <v>62859</v>
      </c>
      <c r="V7" s="59">
        <v>142155</v>
      </c>
      <c r="W7" s="59">
        <v>795810</v>
      </c>
      <c r="X7" s="59">
        <v>1757749</v>
      </c>
      <c r="Y7" s="59">
        <v>110943</v>
      </c>
      <c r="Z7" s="59">
        <v>220477</v>
      </c>
      <c r="AA7" s="59">
        <v>1310557</v>
      </c>
      <c r="AB7" s="59">
        <v>2363837</v>
      </c>
      <c r="AC7" s="59">
        <v>122546</v>
      </c>
      <c r="AD7" s="59">
        <v>247146</v>
      </c>
    </row>
    <row r="8" spans="1:30" x14ac:dyDescent="0.25">
      <c r="A8" s="13" t="s">
        <v>79</v>
      </c>
      <c r="B8" s="13" t="s">
        <v>249</v>
      </c>
      <c r="C8" s="59">
        <v>-288056</v>
      </c>
      <c r="D8" s="59">
        <v>-365015</v>
      </c>
      <c r="E8" s="59">
        <v>9278</v>
      </c>
      <c r="F8" s="59">
        <v>-29956</v>
      </c>
      <c r="G8" s="59">
        <v>-287206</v>
      </c>
      <c r="H8" s="59">
        <v>-466921</v>
      </c>
      <c r="I8" s="59">
        <v>-9966</v>
      </c>
      <c r="J8" s="59">
        <v>-29496</v>
      </c>
      <c r="K8" s="59">
        <v>-516869</v>
      </c>
      <c r="L8" s="59">
        <v>-873583</v>
      </c>
      <c r="M8" s="59">
        <v>-84787</v>
      </c>
      <c r="N8" s="59">
        <v>-198822</v>
      </c>
      <c r="O8" s="59">
        <v>-778768</v>
      </c>
      <c r="P8" s="59">
        <v>-1533290</v>
      </c>
      <c r="Q8" s="59">
        <v>-131828</v>
      </c>
      <c r="R8" s="59">
        <v>-202404</v>
      </c>
      <c r="S8" s="59">
        <v>-1041977</v>
      </c>
      <c r="T8" s="59">
        <v>-1724400</v>
      </c>
      <c r="U8" s="59">
        <v>-69154</v>
      </c>
      <c r="V8" s="59">
        <v>-118850</v>
      </c>
      <c r="W8" s="59">
        <v>-684743</v>
      </c>
      <c r="X8" s="59">
        <v>-1536688</v>
      </c>
      <c r="Y8" s="59">
        <v>-89195</v>
      </c>
      <c r="Z8" s="59">
        <v>-143878</v>
      </c>
      <c r="AA8" s="59">
        <v>-1143667</v>
      </c>
      <c r="AB8" s="59">
        <v>-2151877</v>
      </c>
      <c r="AC8" s="59">
        <v>-99679</v>
      </c>
      <c r="AD8" s="59">
        <v>-148268</v>
      </c>
    </row>
    <row r="9" spans="1:30" x14ac:dyDescent="0.25">
      <c r="C9" s="60"/>
      <c r="D9" s="60"/>
      <c r="E9" s="60"/>
      <c r="F9" s="59"/>
      <c r="G9" s="60"/>
      <c r="H9" s="60"/>
      <c r="I9" s="60"/>
      <c r="J9" s="59"/>
      <c r="K9" s="60"/>
      <c r="L9" s="60"/>
      <c r="M9" s="60"/>
      <c r="N9" s="60"/>
      <c r="O9" s="60"/>
      <c r="P9" s="60"/>
      <c r="Q9" s="60"/>
      <c r="R9" s="60"/>
      <c r="S9" s="60"/>
      <c r="T9" s="60"/>
      <c r="U9" s="60"/>
      <c r="V9" s="60"/>
      <c r="W9" s="60"/>
      <c r="X9" s="60"/>
      <c r="Y9" s="60"/>
      <c r="Z9" s="60"/>
      <c r="AA9" s="60"/>
      <c r="AB9" s="60"/>
      <c r="AC9" s="60"/>
      <c r="AD9" s="60"/>
    </row>
    <row r="10" spans="1:30" x14ac:dyDescent="0.25">
      <c r="A10" s="26" t="s">
        <v>80</v>
      </c>
      <c r="B10" s="26" t="s">
        <v>250</v>
      </c>
      <c r="C10" s="61">
        <f t="shared" ref="C10:V10" si="1">SUM(C7:C8)</f>
        <v>23386</v>
      </c>
      <c r="D10" s="61">
        <f t="shared" si="1"/>
        <v>39377</v>
      </c>
      <c r="E10" s="61">
        <f t="shared" si="1"/>
        <v>10491</v>
      </c>
      <c r="F10" s="61">
        <f t="shared" si="1"/>
        <v>20982</v>
      </c>
      <c r="G10" s="61">
        <f>SUM(G7:G8)</f>
        <v>69090</v>
      </c>
      <c r="H10" s="61">
        <f t="shared" si="1"/>
        <v>121604</v>
      </c>
      <c r="I10" s="61">
        <f t="shared" si="1"/>
        <v>3464</v>
      </c>
      <c r="J10" s="61">
        <f>SUM(J7:J8)</f>
        <v>24943</v>
      </c>
      <c r="K10" s="61">
        <f>SUM(K7:K8)</f>
        <v>124226</v>
      </c>
      <c r="L10" s="61">
        <f t="shared" si="1"/>
        <v>170753</v>
      </c>
      <c r="M10" s="61">
        <f t="shared" si="1"/>
        <v>-10281</v>
      </c>
      <c r="N10" s="61">
        <f t="shared" ref="N10" si="2">SUM(N7:N8)</f>
        <v>1000</v>
      </c>
      <c r="O10" s="61">
        <f t="shared" si="1"/>
        <v>102758</v>
      </c>
      <c r="P10" s="61">
        <f t="shared" si="1"/>
        <v>223692</v>
      </c>
      <c r="Q10" s="61">
        <f t="shared" si="1"/>
        <v>-27971</v>
      </c>
      <c r="R10" s="61">
        <f>SUM(R7:R8)</f>
        <v>24018</v>
      </c>
      <c r="S10" s="61">
        <f>SUM(S7:S8)</f>
        <v>153994</v>
      </c>
      <c r="T10" s="61">
        <f t="shared" si="1"/>
        <v>294766</v>
      </c>
      <c r="U10" s="61">
        <f t="shared" si="1"/>
        <v>-6295</v>
      </c>
      <c r="V10" s="61">
        <f t="shared" si="1"/>
        <v>23305</v>
      </c>
      <c r="W10" s="61">
        <f>SUM(W7:W8)</f>
        <v>111067</v>
      </c>
      <c r="X10" s="61">
        <f>SUM(X7:X8)</f>
        <v>221061</v>
      </c>
      <c r="Y10" s="61">
        <f>SUM(Y7:Y8)</f>
        <v>21748</v>
      </c>
      <c r="Z10" s="61">
        <f t="shared" ref="Z10" si="3">SUM(Z7:Z8)</f>
        <v>76599</v>
      </c>
      <c r="AA10" s="61">
        <f t="shared" ref="AA10:AB10" si="4">SUM(AA7:AA8)</f>
        <v>166890</v>
      </c>
      <c r="AB10" s="61">
        <f t="shared" si="4"/>
        <v>211960</v>
      </c>
      <c r="AC10" s="61">
        <f t="shared" ref="AC10:AD10" si="5">SUM(AC7:AC8)</f>
        <v>22867</v>
      </c>
      <c r="AD10" s="61">
        <f t="shared" si="5"/>
        <v>98878</v>
      </c>
    </row>
    <row r="11" spans="1:30" x14ac:dyDescent="0.25">
      <c r="B11" s="13"/>
      <c r="C11" s="60"/>
      <c r="D11" s="60"/>
      <c r="E11" s="60"/>
      <c r="F11" s="60"/>
      <c r="G11" s="60"/>
      <c r="H11" s="60"/>
      <c r="I11" s="60"/>
      <c r="J11" s="60"/>
      <c r="K11" s="60"/>
      <c r="L11" s="60"/>
      <c r="M11" s="60"/>
      <c r="N11" s="60"/>
      <c r="O11" s="60"/>
      <c r="P11" s="60"/>
      <c r="Q11" s="60"/>
      <c r="R11" s="60"/>
      <c r="S11" s="60"/>
      <c r="T11" s="60"/>
      <c r="U11" s="60"/>
      <c r="V11" s="60"/>
      <c r="W11" s="60"/>
      <c r="X11" s="60"/>
      <c r="Y11" s="60"/>
      <c r="Z11" s="60"/>
      <c r="AA11" s="60"/>
      <c r="AB11" s="60"/>
      <c r="AC11" s="60"/>
      <c r="AD11" s="60"/>
    </row>
    <row r="12" spans="1:30" x14ac:dyDescent="0.25">
      <c r="A12" s="13" t="s">
        <v>81</v>
      </c>
      <c r="B12" s="13" t="s">
        <v>251</v>
      </c>
      <c r="C12" s="59">
        <v>-9274</v>
      </c>
      <c r="D12" s="59">
        <v>-8985</v>
      </c>
      <c r="E12" s="59">
        <v>-1049</v>
      </c>
      <c r="F12" s="59">
        <v>-1842</v>
      </c>
      <c r="G12" s="59">
        <v>-5463</v>
      </c>
      <c r="H12" s="59">
        <v>-11127</v>
      </c>
      <c r="I12" s="59">
        <v>-1538</v>
      </c>
      <c r="J12" s="59">
        <v>-2799</v>
      </c>
      <c r="K12" s="59">
        <v>-8181</v>
      </c>
      <c r="L12" s="59">
        <v>-13032</v>
      </c>
      <c r="M12" s="59">
        <v>-2676</v>
      </c>
      <c r="N12" s="59">
        <v>-2798</v>
      </c>
      <c r="O12" s="59">
        <v>-3345</v>
      </c>
      <c r="P12" s="59">
        <v>-18221</v>
      </c>
      <c r="Q12" s="59">
        <v>-5560</v>
      </c>
      <c r="R12" s="59">
        <v>-13602</v>
      </c>
      <c r="S12" s="59">
        <v>-20800</v>
      </c>
      <c r="T12" s="59">
        <v>-26594</v>
      </c>
      <c r="U12" s="59">
        <v>-8845</v>
      </c>
      <c r="V12" s="59">
        <v>-20659</v>
      </c>
      <c r="W12" s="59">
        <v>-26956</v>
      </c>
      <c r="X12" s="59">
        <v>-52060</v>
      </c>
      <c r="Y12" s="59">
        <v>-19147</v>
      </c>
      <c r="Z12" s="59">
        <v>-36391</v>
      </c>
      <c r="AA12" s="59">
        <v>-39430</v>
      </c>
      <c r="AB12" s="59">
        <v>-77232</v>
      </c>
      <c r="AC12" s="59">
        <v>-11563</v>
      </c>
      <c r="AD12" s="59">
        <v>-19902</v>
      </c>
    </row>
    <row r="13" spans="1:30" x14ac:dyDescent="0.25">
      <c r="A13" s="13" t="s">
        <v>82</v>
      </c>
      <c r="B13" s="13" t="s">
        <v>252</v>
      </c>
      <c r="C13" s="59">
        <v>-4318</v>
      </c>
      <c r="D13" s="59">
        <v>-5236</v>
      </c>
      <c r="E13" s="59">
        <v>-1624</v>
      </c>
      <c r="F13" s="59">
        <v>-2941</v>
      </c>
      <c r="G13" s="59">
        <v>-4605</v>
      </c>
      <c r="H13" s="59">
        <v>-7341</v>
      </c>
      <c r="I13" s="59">
        <v>-2978</v>
      </c>
      <c r="J13" s="59">
        <v>-6591</v>
      </c>
      <c r="K13" s="59">
        <v>-11551</v>
      </c>
      <c r="L13" s="59">
        <v>-15813</v>
      </c>
      <c r="M13" s="59">
        <v>-4288</v>
      </c>
      <c r="N13" s="59">
        <v>-9473</v>
      </c>
      <c r="O13" s="59">
        <v>-4048</v>
      </c>
      <c r="P13" s="59">
        <v>-25762</v>
      </c>
      <c r="Q13" s="59">
        <v>-3471</v>
      </c>
      <c r="R13" s="59">
        <v>-10621</v>
      </c>
      <c r="S13" s="59">
        <v>-17830</v>
      </c>
      <c r="T13" s="59">
        <v>-28761</v>
      </c>
      <c r="U13" s="59">
        <v>-8448</v>
      </c>
      <c r="V13" s="59">
        <v>-14851</v>
      </c>
      <c r="W13" s="59">
        <v>-28834</v>
      </c>
      <c r="X13" s="59">
        <v>-42044</v>
      </c>
      <c r="Y13" s="59">
        <v>-10283</v>
      </c>
      <c r="Z13" s="59">
        <v>-25831</v>
      </c>
      <c r="AA13" s="59">
        <v>-38330</v>
      </c>
      <c r="AB13" s="59">
        <v>-53382</v>
      </c>
      <c r="AC13" s="59">
        <v>-10346</v>
      </c>
      <c r="AD13" s="59">
        <v>-20028</v>
      </c>
    </row>
    <row r="14" spans="1:30" x14ac:dyDescent="0.25">
      <c r="A14" s="13" t="s">
        <v>83</v>
      </c>
      <c r="B14" s="13" t="s">
        <v>253</v>
      </c>
      <c r="C14" s="59">
        <v>12</v>
      </c>
      <c r="D14" s="59">
        <v>76</v>
      </c>
      <c r="E14" s="59">
        <v>-408</v>
      </c>
      <c r="F14" s="59">
        <v>-453</v>
      </c>
      <c r="G14" s="59">
        <v>-48</v>
      </c>
      <c r="H14" s="59">
        <v>-21</v>
      </c>
      <c r="I14" s="59">
        <v>-327</v>
      </c>
      <c r="J14" s="59">
        <v>0</v>
      </c>
      <c r="K14" s="59">
        <v>-70</v>
      </c>
      <c r="L14" s="59">
        <v>-66</v>
      </c>
      <c r="M14" s="59">
        <v>50</v>
      </c>
      <c r="N14" s="59">
        <v>50</v>
      </c>
      <c r="O14" s="59">
        <v>0</v>
      </c>
      <c r="P14" s="59">
        <v>-78</v>
      </c>
      <c r="Q14" s="59">
        <v>19</v>
      </c>
      <c r="R14" s="59">
        <v>-673</v>
      </c>
      <c r="S14" s="59">
        <v>-55</v>
      </c>
      <c r="T14" s="59">
        <v>-3641</v>
      </c>
      <c r="U14" s="59">
        <v>-3820</v>
      </c>
      <c r="V14" s="59">
        <v>-4604</v>
      </c>
      <c r="W14" s="59">
        <v>-4795</v>
      </c>
      <c r="X14" s="59">
        <v>-665</v>
      </c>
      <c r="Y14" s="59">
        <v>2523</v>
      </c>
      <c r="Z14" s="59">
        <v>-12009</v>
      </c>
      <c r="AA14" s="59">
        <v>-14050</v>
      </c>
      <c r="AB14" s="59">
        <v>-11975</v>
      </c>
      <c r="AC14" s="59">
        <v>-1803</v>
      </c>
      <c r="AD14" s="59">
        <v>-13604</v>
      </c>
    </row>
    <row r="15" spans="1:30" x14ac:dyDescent="0.25">
      <c r="A15" s="13" t="s">
        <v>84</v>
      </c>
      <c r="B15" s="13" t="s">
        <v>254</v>
      </c>
      <c r="C15" s="59">
        <v>2027</v>
      </c>
      <c r="D15" s="59">
        <v>18704</v>
      </c>
      <c r="E15" s="59">
        <v>98</v>
      </c>
      <c r="F15" s="59">
        <v>186</v>
      </c>
      <c r="G15" s="59">
        <v>210</v>
      </c>
      <c r="H15" s="59">
        <v>285</v>
      </c>
      <c r="I15" s="59">
        <v>757</v>
      </c>
      <c r="J15" s="59">
        <v>1310</v>
      </c>
      <c r="K15" s="59">
        <v>1221</v>
      </c>
      <c r="L15" s="59">
        <v>1221</v>
      </c>
      <c r="M15" s="59">
        <v>386</v>
      </c>
      <c r="N15" s="59">
        <v>999</v>
      </c>
      <c r="O15" s="59">
        <v>0</v>
      </c>
      <c r="P15" s="59">
        <v>-130</v>
      </c>
      <c r="Q15" s="59">
        <v>0</v>
      </c>
      <c r="R15" s="59">
        <v>146</v>
      </c>
      <c r="S15" s="59">
        <v>6097</v>
      </c>
      <c r="T15" s="59">
        <v>4996</v>
      </c>
      <c r="U15" s="59">
        <v>114</v>
      </c>
      <c r="V15" s="59">
        <v>151</v>
      </c>
      <c r="W15" s="59">
        <v>294</v>
      </c>
      <c r="X15" s="59">
        <v>1282</v>
      </c>
      <c r="Y15" s="59">
        <v>616</v>
      </c>
      <c r="Z15" s="59">
        <v>716</v>
      </c>
      <c r="AA15" s="59">
        <v>621</v>
      </c>
      <c r="AB15" s="59">
        <v>6152</v>
      </c>
      <c r="AC15" s="59">
        <v>3198</v>
      </c>
      <c r="AD15" s="59">
        <v>7458</v>
      </c>
    </row>
    <row r="16" spans="1:30" x14ac:dyDescent="0.25">
      <c r="C16" s="60"/>
      <c r="D16" s="60"/>
      <c r="E16" s="60"/>
      <c r="F16" s="60"/>
      <c r="G16" s="60"/>
      <c r="H16" s="60"/>
      <c r="I16" s="60"/>
      <c r="J16" s="60"/>
      <c r="K16" s="60"/>
      <c r="L16" s="60"/>
      <c r="M16" s="60"/>
      <c r="N16" s="60"/>
      <c r="O16" s="60"/>
      <c r="P16" s="60"/>
      <c r="Q16" s="60"/>
      <c r="R16" s="60"/>
      <c r="S16" s="60"/>
      <c r="T16" s="60"/>
      <c r="U16" s="60"/>
      <c r="V16" s="60"/>
      <c r="W16" s="60"/>
      <c r="X16" s="60"/>
      <c r="Y16" s="60"/>
      <c r="Z16" s="60"/>
      <c r="AA16" s="60"/>
      <c r="AB16" s="60"/>
      <c r="AC16" s="60"/>
      <c r="AD16" s="60"/>
    </row>
    <row r="17" spans="1:30" s="31" customFormat="1" x14ac:dyDescent="0.25">
      <c r="A17" s="26" t="s">
        <v>85</v>
      </c>
      <c r="B17" s="26" t="s">
        <v>255</v>
      </c>
      <c r="C17" s="61">
        <f t="shared" ref="C17:V17" si="6">SUM(C12:C15)+C10</f>
        <v>11833</v>
      </c>
      <c r="D17" s="61">
        <f t="shared" si="6"/>
        <v>43936</v>
      </c>
      <c r="E17" s="61">
        <f t="shared" si="6"/>
        <v>7508</v>
      </c>
      <c r="F17" s="61">
        <f t="shared" si="6"/>
        <v>15932</v>
      </c>
      <c r="G17" s="61">
        <f>SUM(G12:G15)+G10</f>
        <v>59184</v>
      </c>
      <c r="H17" s="61">
        <f t="shared" si="6"/>
        <v>103400</v>
      </c>
      <c r="I17" s="61">
        <f t="shared" si="6"/>
        <v>-622</v>
      </c>
      <c r="J17" s="61">
        <f>SUM(J12:J15)+J10</f>
        <v>16863</v>
      </c>
      <c r="K17" s="61">
        <f>SUM(K12:K15)+K10</f>
        <v>105645</v>
      </c>
      <c r="L17" s="61">
        <f t="shared" si="6"/>
        <v>143063</v>
      </c>
      <c r="M17" s="61">
        <f t="shared" si="6"/>
        <v>-16809</v>
      </c>
      <c r="N17" s="61">
        <f t="shared" ref="N17" si="7">SUM(N12:N15)+N10</f>
        <v>-10222</v>
      </c>
      <c r="O17" s="61">
        <f t="shared" si="6"/>
        <v>95365</v>
      </c>
      <c r="P17" s="61">
        <f t="shared" si="6"/>
        <v>179501</v>
      </c>
      <c r="Q17" s="61">
        <f t="shared" si="6"/>
        <v>-36983</v>
      </c>
      <c r="R17" s="61">
        <f>SUM(R12:R15)+R10</f>
        <v>-732</v>
      </c>
      <c r="S17" s="61">
        <f>SUM(S12:S15)+S10</f>
        <v>121406</v>
      </c>
      <c r="T17" s="61">
        <f t="shared" si="6"/>
        <v>240766</v>
      </c>
      <c r="U17" s="61">
        <f t="shared" si="6"/>
        <v>-27294</v>
      </c>
      <c r="V17" s="61">
        <f t="shared" si="6"/>
        <v>-16658</v>
      </c>
      <c r="W17" s="61">
        <f>SUM(W12:W15)+W10</f>
        <v>50776</v>
      </c>
      <c r="X17" s="61">
        <f>SUM(X12:X15)+X10</f>
        <v>127574</v>
      </c>
      <c r="Y17" s="61">
        <f t="shared" ref="Y17:Z17" si="8">SUM(Y12:Y15)+Y10</f>
        <v>-4543</v>
      </c>
      <c r="Z17" s="61">
        <f t="shared" si="8"/>
        <v>3084</v>
      </c>
      <c r="AA17" s="61">
        <f t="shared" ref="AA17:AB17" si="9">SUM(AA12:AA15)+AA10</f>
        <v>75701</v>
      </c>
      <c r="AB17" s="61">
        <f t="shared" si="9"/>
        <v>75523</v>
      </c>
      <c r="AC17" s="61">
        <f t="shared" ref="AC17:AD17" si="10">SUM(AC12:AC15)+AC10</f>
        <v>2353</v>
      </c>
      <c r="AD17" s="61">
        <f t="shared" si="10"/>
        <v>52802</v>
      </c>
    </row>
    <row r="18" spans="1:30" x14ac:dyDescent="0.25">
      <c r="C18" s="60"/>
      <c r="D18" s="60"/>
      <c r="E18" s="60"/>
      <c r="F18" s="60"/>
      <c r="G18" s="60"/>
      <c r="H18" s="60"/>
      <c r="I18" s="60"/>
      <c r="J18" s="60"/>
      <c r="K18" s="60"/>
      <c r="L18" s="60"/>
      <c r="M18" s="60"/>
      <c r="N18" s="60"/>
      <c r="O18" s="60"/>
      <c r="P18" s="60"/>
      <c r="Q18" s="60"/>
      <c r="R18" s="60"/>
      <c r="S18" s="60"/>
      <c r="T18" s="60"/>
      <c r="U18" s="60"/>
      <c r="V18" s="60"/>
      <c r="W18" s="60"/>
      <c r="X18" s="60"/>
      <c r="Y18" s="60"/>
      <c r="Z18" s="60"/>
      <c r="AA18" s="60"/>
      <c r="AB18" s="60"/>
      <c r="AC18" s="60"/>
      <c r="AD18" s="60"/>
    </row>
    <row r="19" spans="1:30" x14ac:dyDescent="0.25">
      <c r="A19" s="13" t="s">
        <v>86</v>
      </c>
      <c r="B19" s="13" t="s">
        <v>256</v>
      </c>
      <c r="C19" s="59">
        <v>1718</v>
      </c>
      <c r="D19" s="59">
        <v>1612</v>
      </c>
      <c r="E19" s="59">
        <v>264</v>
      </c>
      <c r="F19" s="59">
        <v>571</v>
      </c>
      <c r="G19" s="59">
        <v>1139</v>
      </c>
      <c r="H19" s="59">
        <v>2854</v>
      </c>
      <c r="I19" s="59">
        <v>298</v>
      </c>
      <c r="J19" s="59">
        <v>4301</v>
      </c>
      <c r="K19" s="59">
        <v>7652</v>
      </c>
      <c r="L19" s="59">
        <v>18463</v>
      </c>
      <c r="M19" s="59">
        <v>9959</v>
      </c>
      <c r="N19" s="59">
        <v>21601</v>
      </c>
      <c r="O19" s="59">
        <v>11955</v>
      </c>
      <c r="P19" s="59">
        <v>49100</v>
      </c>
      <c r="Q19" s="59">
        <v>37713</v>
      </c>
      <c r="R19" s="59">
        <v>59787</v>
      </c>
      <c r="S19" s="59">
        <v>62328</v>
      </c>
      <c r="T19" s="59">
        <v>86121</v>
      </c>
      <c r="U19" s="59">
        <v>74984</v>
      </c>
      <c r="V19" s="59">
        <v>105133</v>
      </c>
      <c r="W19" s="59">
        <v>127800</v>
      </c>
      <c r="X19" s="59">
        <v>174324</v>
      </c>
      <c r="Y19" s="59">
        <v>70537</v>
      </c>
      <c r="Z19" s="59">
        <v>134419</v>
      </c>
      <c r="AA19" s="59">
        <v>162800</v>
      </c>
      <c r="AB19" s="59">
        <v>217668</v>
      </c>
      <c r="AC19" s="59">
        <v>74597</v>
      </c>
      <c r="AD19" s="59">
        <v>115358</v>
      </c>
    </row>
    <row r="20" spans="1:30" x14ac:dyDescent="0.25">
      <c r="A20" s="13" t="s">
        <v>87</v>
      </c>
      <c r="B20" s="13" t="s">
        <v>257</v>
      </c>
      <c r="C20" s="59">
        <v>-7606</v>
      </c>
      <c r="D20" s="59">
        <v>-12161</v>
      </c>
      <c r="E20" s="59">
        <v>-2640</v>
      </c>
      <c r="F20" s="59">
        <v>-7139</v>
      </c>
      <c r="G20" s="59">
        <v>-11381</v>
      </c>
      <c r="H20" s="59">
        <v>-16117</v>
      </c>
      <c r="I20" s="59">
        <v>-3979</v>
      </c>
      <c r="J20" s="59">
        <v>-7883</v>
      </c>
      <c r="K20" s="59">
        <v>-15724</v>
      </c>
      <c r="L20" s="59">
        <v>-26031</v>
      </c>
      <c r="M20" s="59">
        <v>-4284</v>
      </c>
      <c r="N20" s="59">
        <v>-13770</v>
      </c>
      <c r="O20" s="59">
        <v>-23888</v>
      </c>
      <c r="P20" s="59">
        <v>-51301</v>
      </c>
      <c r="Q20" s="59">
        <v>-39848</v>
      </c>
      <c r="R20" s="59">
        <v>-76781</v>
      </c>
      <c r="S20" s="59">
        <v>-91302</v>
      </c>
      <c r="T20" s="59">
        <v>-129219</v>
      </c>
      <c r="U20" s="59">
        <v>-56993</v>
      </c>
      <c r="V20" s="59">
        <v>-94664</v>
      </c>
      <c r="W20" s="59">
        <v>-129908</v>
      </c>
      <c r="X20" s="59">
        <v>-192516</v>
      </c>
      <c r="Y20" s="59">
        <v>-66380</v>
      </c>
      <c r="Z20" s="59">
        <v>-133603</v>
      </c>
      <c r="AA20" s="59">
        <v>-192586</v>
      </c>
      <c r="AB20" s="59">
        <v>-293111</v>
      </c>
      <c r="AC20" s="59">
        <v>-76494</v>
      </c>
      <c r="AD20" s="59">
        <v>-156630</v>
      </c>
    </row>
    <row r="21" spans="1:30" x14ac:dyDescent="0.25">
      <c r="C21" s="60"/>
      <c r="D21" s="60"/>
      <c r="E21" s="60"/>
      <c r="F21" s="60"/>
      <c r="G21" s="60"/>
      <c r="H21" s="60"/>
      <c r="I21" s="60"/>
      <c r="J21" s="60"/>
      <c r="K21" s="60"/>
      <c r="L21" s="60"/>
      <c r="M21" s="60"/>
      <c r="N21" s="60"/>
      <c r="O21" s="60"/>
      <c r="P21" s="60"/>
      <c r="Q21" s="60"/>
      <c r="R21" s="60"/>
      <c r="S21" s="60"/>
      <c r="T21" s="60"/>
      <c r="U21" s="60"/>
      <c r="V21" s="60"/>
      <c r="W21" s="60"/>
      <c r="X21" s="60"/>
      <c r="Y21" s="60"/>
      <c r="Z21" s="60"/>
      <c r="AA21" s="60"/>
      <c r="AB21" s="60"/>
      <c r="AC21" s="60"/>
      <c r="AD21" s="60"/>
    </row>
    <row r="22" spans="1:30" s="31" customFormat="1" x14ac:dyDescent="0.25">
      <c r="A22" s="26" t="s">
        <v>88</v>
      </c>
      <c r="B22" s="26" t="s">
        <v>258</v>
      </c>
      <c r="C22" s="61">
        <f t="shared" ref="C22:V22" si="11">C20+C19</f>
        <v>-5888</v>
      </c>
      <c r="D22" s="61">
        <f t="shared" si="11"/>
        <v>-10549</v>
      </c>
      <c r="E22" s="61">
        <f t="shared" si="11"/>
        <v>-2376</v>
      </c>
      <c r="F22" s="61">
        <f t="shared" si="11"/>
        <v>-6568</v>
      </c>
      <c r="G22" s="61">
        <f>G20+G19</f>
        <v>-10242</v>
      </c>
      <c r="H22" s="61">
        <f t="shared" si="11"/>
        <v>-13263</v>
      </c>
      <c r="I22" s="61">
        <f t="shared" si="11"/>
        <v>-3681</v>
      </c>
      <c r="J22" s="61">
        <f>J20+J19</f>
        <v>-3582</v>
      </c>
      <c r="K22" s="61">
        <f>K20+K19</f>
        <v>-8072</v>
      </c>
      <c r="L22" s="61">
        <f t="shared" si="11"/>
        <v>-7568</v>
      </c>
      <c r="M22" s="61">
        <f t="shared" si="11"/>
        <v>5675</v>
      </c>
      <c r="N22" s="61">
        <f t="shared" ref="N22" si="12">N20+N19</f>
        <v>7831</v>
      </c>
      <c r="O22" s="61">
        <f t="shared" si="11"/>
        <v>-11933</v>
      </c>
      <c r="P22" s="61">
        <f t="shared" si="11"/>
        <v>-2201</v>
      </c>
      <c r="Q22" s="61">
        <f t="shared" si="11"/>
        <v>-2135</v>
      </c>
      <c r="R22" s="61">
        <f>R20+R19</f>
        <v>-16994</v>
      </c>
      <c r="S22" s="61">
        <f>S20+S19</f>
        <v>-28974</v>
      </c>
      <c r="T22" s="61">
        <f t="shared" si="11"/>
        <v>-43098</v>
      </c>
      <c r="U22" s="61">
        <f t="shared" si="11"/>
        <v>17991</v>
      </c>
      <c r="V22" s="61">
        <f t="shared" si="11"/>
        <v>10469</v>
      </c>
      <c r="W22" s="61">
        <f>W20+W19</f>
        <v>-2108</v>
      </c>
      <c r="X22" s="61">
        <f>X20+X19</f>
        <v>-18192</v>
      </c>
      <c r="Y22" s="61">
        <f t="shared" ref="Y22:Z22" si="13">Y20+Y19</f>
        <v>4157</v>
      </c>
      <c r="Z22" s="61">
        <f t="shared" si="13"/>
        <v>816</v>
      </c>
      <c r="AA22" s="61">
        <f t="shared" ref="AA22:AB22" si="14">AA20+AA19</f>
        <v>-29786</v>
      </c>
      <c r="AB22" s="61">
        <f t="shared" si="14"/>
        <v>-75443</v>
      </c>
      <c r="AC22" s="61">
        <f t="shared" ref="AC22:AD22" si="15">AC20+AC19</f>
        <v>-1897</v>
      </c>
      <c r="AD22" s="61">
        <f t="shared" si="15"/>
        <v>-41272</v>
      </c>
    </row>
    <row r="23" spans="1:30" x14ac:dyDescent="0.25">
      <c r="C23" s="60"/>
      <c r="D23" s="60"/>
      <c r="E23" s="60"/>
      <c r="F23" s="60"/>
      <c r="G23" s="60"/>
      <c r="H23" s="60"/>
      <c r="I23" s="60"/>
      <c r="J23" s="60"/>
      <c r="K23" s="60"/>
      <c r="L23" s="60"/>
      <c r="M23" s="60"/>
      <c r="N23" s="60"/>
      <c r="O23" s="60"/>
      <c r="P23" s="60"/>
      <c r="Q23" s="60"/>
      <c r="R23" s="60"/>
      <c r="S23" s="60"/>
      <c r="T23" s="60"/>
      <c r="U23" s="60"/>
      <c r="V23" s="60"/>
      <c r="W23" s="60"/>
      <c r="X23" s="60"/>
      <c r="Y23" s="60"/>
      <c r="Z23" s="60"/>
      <c r="AA23" s="60"/>
      <c r="AB23" s="60"/>
      <c r="AC23" s="60"/>
      <c r="AD23" s="60"/>
    </row>
    <row r="24" spans="1:30" x14ac:dyDescent="0.25">
      <c r="A24" s="13" t="s">
        <v>89</v>
      </c>
      <c r="B24" s="13" t="s">
        <v>259</v>
      </c>
      <c r="C24" s="59">
        <v>0</v>
      </c>
      <c r="D24" s="59">
        <v>0</v>
      </c>
      <c r="E24" s="59">
        <v>0</v>
      </c>
      <c r="F24" s="59">
        <v>0</v>
      </c>
      <c r="G24" s="59">
        <v>0</v>
      </c>
      <c r="H24" s="59">
        <v>0</v>
      </c>
      <c r="I24" s="59">
        <v>0</v>
      </c>
      <c r="J24" s="59">
        <v>0</v>
      </c>
      <c r="K24" s="59">
        <v>0</v>
      </c>
      <c r="L24" s="59">
        <v>0</v>
      </c>
      <c r="M24" s="59">
        <v>0</v>
      </c>
      <c r="N24" s="59">
        <v>172</v>
      </c>
      <c r="O24" s="59">
        <v>172</v>
      </c>
      <c r="P24" s="59">
        <v>10146</v>
      </c>
      <c r="Q24" s="59">
        <v>4824</v>
      </c>
      <c r="R24" s="59">
        <v>4824</v>
      </c>
      <c r="S24" s="59">
        <v>5429</v>
      </c>
      <c r="T24" s="59">
        <v>10695</v>
      </c>
      <c r="U24" s="59">
        <v>633</v>
      </c>
      <c r="V24" s="59">
        <v>633</v>
      </c>
      <c r="W24" s="59">
        <v>-1739</v>
      </c>
      <c r="X24" s="59">
        <v>-957</v>
      </c>
      <c r="Y24" s="59">
        <v>-2478</v>
      </c>
      <c r="Z24" s="59">
        <v>-9039</v>
      </c>
      <c r="AA24" s="59">
        <v>-2711</v>
      </c>
      <c r="AB24" s="59">
        <v>-5207</v>
      </c>
      <c r="AC24" s="59">
        <v>-337</v>
      </c>
      <c r="AD24" s="59">
        <v>-10797</v>
      </c>
    </row>
    <row r="25" spans="1:30" x14ac:dyDescent="0.25">
      <c r="C25" s="60"/>
      <c r="D25" s="60"/>
      <c r="E25" s="60"/>
      <c r="F25" s="60"/>
      <c r="G25" s="60"/>
      <c r="H25" s="60"/>
      <c r="I25" s="60"/>
      <c r="J25" s="60"/>
      <c r="K25" s="60"/>
      <c r="L25" s="60"/>
      <c r="M25" s="60"/>
      <c r="N25" s="60"/>
      <c r="O25" s="60"/>
      <c r="P25" s="60"/>
      <c r="Q25" s="60"/>
      <c r="R25" s="60"/>
      <c r="S25" s="60"/>
      <c r="T25" s="60"/>
      <c r="U25" s="60"/>
      <c r="V25" s="60"/>
      <c r="W25" s="60"/>
      <c r="X25" s="60"/>
      <c r="Y25" s="60"/>
      <c r="Z25" s="60"/>
      <c r="AA25" s="60"/>
      <c r="AB25" s="60"/>
      <c r="AC25" s="60"/>
      <c r="AD25" s="60"/>
    </row>
    <row r="26" spans="1:30" s="31" customFormat="1" x14ac:dyDescent="0.25">
      <c r="A26" s="26" t="s">
        <v>90</v>
      </c>
      <c r="B26" s="26" t="s">
        <v>260</v>
      </c>
      <c r="C26" s="61">
        <f t="shared" ref="C26:V26" si="16">C17+C22+C24</f>
        <v>5945</v>
      </c>
      <c r="D26" s="61">
        <f t="shared" si="16"/>
        <v>33387</v>
      </c>
      <c r="E26" s="61">
        <f t="shared" si="16"/>
        <v>5132</v>
      </c>
      <c r="F26" s="61">
        <f t="shared" si="16"/>
        <v>9364</v>
      </c>
      <c r="G26" s="61">
        <f>G17+G22+G24</f>
        <v>48942</v>
      </c>
      <c r="H26" s="61">
        <f t="shared" si="16"/>
        <v>90137</v>
      </c>
      <c r="I26" s="61">
        <f t="shared" si="16"/>
        <v>-4303</v>
      </c>
      <c r="J26" s="61">
        <f>J17+J22+J24</f>
        <v>13281</v>
      </c>
      <c r="K26" s="61">
        <f>K17+K22+K24</f>
        <v>97573</v>
      </c>
      <c r="L26" s="61">
        <f t="shared" si="16"/>
        <v>135495</v>
      </c>
      <c r="M26" s="61">
        <f t="shared" si="16"/>
        <v>-11134</v>
      </c>
      <c r="N26" s="61">
        <f t="shared" ref="N26" si="17">N17+N22+N24</f>
        <v>-2219</v>
      </c>
      <c r="O26" s="61">
        <f t="shared" si="16"/>
        <v>83604</v>
      </c>
      <c r="P26" s="61">
        <f t="shared" si="16"/>
        <v>187446</v>
      </c>
      <c r="Q26" s="61">
        <f t="shared" si="16"/>
        <v>-34294</v>
      </c>
      <c r="R26" s="61">
        <f>R17+R22+R24</f>
        <v>-12902</v>
      </c>
      <c r="S26" s="61">
        <f>S17+S22+S24</f>
        <v>97861</v>
      </c>
      <c r="T26" s="61">
        <f t="shared" si="16"/>
        <v>208363</v>
      </c>
      <c r="U26" s="61">
        <f t="shared" si="16"/>
        <v>-8670</v>
      </c>
      <c r="V26" s="61">
        <f t="shared" si="16"/>
        <v>-5556</v>
      </c>
      <c r="W26" s="61">
        <f>W17+W22+W24</f>
        <v>46929</v>
      </c>
      <c r="X26" s="61">
        <f>X17+X22+X24</f>
        <v>108425</v>
      </c>
      <c r="Y26" s="61">
        <f t="shared" ref="Y26" si="18">Y17+Y22+Y24</f>
        <v>-2864</v>
      </c>
      <c r="Z26" s="61">
        <f t="shared" ref="Z26:AB26" si="19">Z17+Z22+Z24</f>
        <v>-5139</v>
      </c>
      <c r="AA26" s="61">
        <f t="shared" si="19"/>
        <v>43204</v>
      </c>
      <c r="AB26" s="61">
        <f t="shared" si="19"/>
        <v>-5127</v>
      </c>
      <c r="AC26" s="61">
        <f t="shared" ref="AC26:AD26" si="20">AC17+AC22+AC24</f>
        <v>119</v>
      </c>
      <c r="AD26" s="61">
        <f t="shared" si="20"/>
        <v>733</v>
      </c>
    </row>
    <row r="27" spans="1:30" x14ac:dyDescent="0.25">
      <c r="C27" s="60"/>
      <c r="D27" s="60"/>
      <c r="E27" s="60"/>
      <c r="F27" s="60"/>
      <c r="G27" s="60"/>
      <c r="H27" s="60"/>
      <c r="I27" s="60"/>
      <c r="J27" s="60"/>
      <c r="K27" s="60"/>
      <c r="L27" s="60"/>
      <c r="M27" s="60"/>
      <c r="N27" s="60"/>
      <c r="O27" s="60"/>
      <c r="P27" s="60"/>
      <c r="Q27" s="60"/>
      <c r="R27" s="60"/>
      <c r="S27" s="60"/>
      <c r="T27" s="60"/>
      <c r="U27" s="60"/>
      <c r="V27" s="60"/>
      <c r="W27" s="60"/>
      <c r="X27" s="60"/>
      <c r="Y27" s="60"/>
      <c r="Z27" s="60"/>
      <c r="AA27" s="60"/>
      <c r="AB27" s="60"/>
      <c r="AC27" s="60"/>
      <c r="AD27" s="60"/>
    </row>
    <row r="28" spans="1:30" x14ac:dyDescent="0.25">
      <c r="A28" s="13" t="s">
        <v>91</v>
      </c>
      <c r="B28" s="13" t="s">
        <v>261</v>
      </c>
      <c r="C28" s="59">
        <v>1235</v>
      </c>
      <c r="D28" s="59">
        <v>-343</v>
      </c>
      <c r="E28" s="59">
        <v>-3233</v>
      </c>
      <c r="F28" s="59">
        <v>-4643</v>
      </c>
      <c r="G28" s="59">
        <v>-12517</v>
      </c>
      <c r="H28" s="59">
        <v>-15977</v>
      </c>
      <c r="I28" s="59">
        <v>0</v>
      </c>
      <c r="J28" s="59">
        <v>-4419</v>
      </c>
      <c r="K28" s="59">
        <v>-624</v>
      </c>
      <c r="L28" s="59">
        <v>657</v>
      </c>
      <c r="M28" s="59">
        <v>0</v>
      </c>
      <c r="N28" s="59">
        <v>1417</v>
      </c>
      <c r="O28" s="59">
        <v>4117</v>
      </c>
      <c r="P28" s="59">
        <v>-14</v>
      </c>
      <c r="Q28" s="59">
        <v>15150</v>
      </c>
      <c r="R28" s="59">
        <v>11390</v>
      </c>
      <c r="S28" s="59">
        <v>7414</v>
      </c>
      <c r="T28" s="59">
        <v>98687</v>
      </c>
      <c r="U28" s="59">
        <v>2826</v>
      </c>
      <c r="V28" s="59">
        <v>4083</v>
      </c>
      <c r="W28" s="59">
        <v>-13136</v>
      </c>
      <c r="X28" s="59">
        <v>-148</v>
      </c>
      <c r="Y28" s="59">
        <v>3175</v>
      </c>
      <c r="Z28" s="59">
        <v>10066</v>
      </c>
      <c r="AA28" s="59">
        <v>14505</v>
      </c>
      <c r="AB28" s="59">
        <v>36471</v>
      </c>
      <c r="AC28" s="59">
        <v>5141</v>
      </c>
      <c r="AD28" s="59">
        <v>8696</v>
      </c>
    </row>
    <row r="29" spans="1:30" x14ac:dyDescent="0.25">
      <c r="A29" s="13" t="s">
        <v>381</v>
      </c>
      <c r="B29" s="13" t="s">
        <v>262</v>
      </c>
      <c r="C29" s="59">
        <v>0</v>
      </c>
      <c r="D29" s="59">
        <v>-6380</v>
      </c>
      <c r="E29" s="59">
        <v>-87</v>
      </c>
      <c r="F29" s="59">
        <v>-87</v>
      </c>
      <c r="G29" s="59">
        <v>-4907</v>
      </c>
      <c r="H29" s="59">
        <v>-3953</v>
      </c>
      <c r="I29" s="59">
        <v>1465</v>
      </c>
      <c r="J29" s="59">
        <v>0</v>
      </c>
      <c r="K29" s="59">
        <v>0</v>
      </c>
      <c r="L29" s="59">
        <v>-8333</v>
      </c>
      <c r="M29" s="59">
        <v>4133</v>
      </c>
      <c r="N29" s="59">
        <v>0</v>
      </c>
      <c r="O29" s="59">
        <v>0</v>
      </c>
      <c r="P29" s="59">
        <v>-18097</v>
      </c>
      <c r="Q29" s="59">
        <v>0</v>
      </c>
      <c r="R29" s="59">
        <v>0</v>
      </c>
      <c r="S29" s="59">
        <v>-5549</v>
      </c>
      <c r="T29" s="59">
        <v>-5549</v>
      </c>
      <c r="U29" s="59">
        <v>0</v>
      </c>
      <c r="V29" s="59">
        <v>-136</v>
      </c>
      <c r="W29" s="59">
        <v>-364</v>
      </c>
      <c r="X29" s="59">
        <v>-14817</v>
      </c>
      <c r="Y29" s="59">
        <v>0</v>
      </c>
      <c r="Z29" s="59">
        <v>0</v>
      </c>
      <c r="AA29" s="59">
        <v>-16338</v>
      </c>
      <c r="AB29" s="59">
        <v>-11344</v>
      </c>
      <c r="AC29" s="59">
        <v>0</v>
      </c>
      <c r="AD29" s="59">
        <v>0</v>
      </c>
    </row>
    <row r="30" spans="1:30" x14ac:dyDescent="0.25">
      <c r="C30" s="60"/>
      <c r="D30" s="60"/>
      <c r="E30" s="60"/>
      <c r="F30" s="60"/>
      <c r="G30" s="60"/>
      <c r="H30" s="60"/>
      <c r="I30" s="60"/>
      <c r="J30" s="60"/>
      <c r="K30" s="60"/>
      <c r="L30" s="60"/>
      <c r="M30" s="60"/>
      <c r="N30" s="60"/>
      <c r="O30" s="60"/>
      <c r="P30" s="60"/>
      <c r="Q30" s="60"/>
      <c r="R30" s="60"/>
      <c r="S30" s="60"/>
      <c r="T30" s="60"/>
      <c r="U30" s="60"/>
      <c r="V30" s="60"/>
      <c r="W30" s="60"/>
      <c r="X30" s="60"/>
      <c r="Y30" s="60"/>
      <c r="Z30" s="60"/>
      <c r="AA30" s="60"/>
      <c r="AB30" s="60"/>
      <c r="AC30" s="60"/>
      <c r="AD30" s="60"/>
    </row>
    <row r="31" spans="1:30" x14ac:dyDescent="0.25">
      <c r="A31" s="26" t="s">
        <v>399</v>
      </c>
      <c r="B31" s="26" t="s">
        <v>403</v>
      </c>
      <c r="C31" s="61">
        <f t="shared" ref="C31:V31" si="21">SUM(C28:C29)+C26</f>
        <v>7180</v>
      </c>
      <c r="D31" s="61">
        <f t="shared" si="21"/>
        <v>26664</v>
      </c>
      <c r="E31" s="61">
        <f t="shared" si="21"/>
        <v>1812</v>
      </c>
      <c r="F31" s="61">
        <f t="shared" si="21"/>
        <v>4634</v>
      </c>
      <c r="G31" s="61">
        <f>SUM(G28:G29)+G26</f>
        <v>31518</v>
      </c>
      <c r="H31" s="61">
        <f t="shared" si="21"/>
        <v>70207</v>
      </c>
      <c r="I31" s="61">
        <f t="shared" si="21"/>
        <v>-2838</v>
      </c>
      <c r="J31" s="61">
        <f>SUM(J28:J29)+J26</f>
        <v>8862</v>
      </c>
      <c r="K31" s="61">
        <f>SUM(K28:K29)+K26</f>
        <v>96949</v>
      </c>
      <c r="L31" s="61">
        <f t="shared" si="21"/>
        <v>127819</v>
      </c>
      <c r="M31" s="61">
        <f t="shared" si="21"/>
        <v>-7001</v>
      </c>
      <c r="N31" s="61">
        <f t="shared" ref="N31" si="22">SUM(N28:N29)+N26</f>
        <v>-802</v>
      </c>
      <c r="O31" s="61">
        <f t="shared" si="21"/>
        <v>87721</v>
      </c>
      <c r="P31" s="61">
        <f t="shared" si="21"/>
        <v>169335</v>
      </c>
      <c r="Q31" s="61">
        <f t="shared" si="21"/>
        <v>-19144</v>
      </c>
      <c r="R31" s="61">
        <f>SUM(R28:R29)+R26</f>
        <v>-1512</v>
      </c>
      <c r="S31" s="61">
        <f>SUM(S28:S29)+S26</f>
        <v>99726</v>
      </c>
      <c r="T31" s="61">
        <f t="shared" si="21"/>
        <v>301501</v>
      </c>
      <c r="U31" s="61">
        <f t="shared" si="21"/>
        <v>-5844</v>
      </c>
      <c r="V31" s="61">
        <f t="shared" si="21"/>
        <v>-1609</v>
      </c>
      <c r="W31" s="61">
        <f>SUM(W28:W29)+W26</f>
        <v>33429</v>
      </c>
      <c r="X31" s="61">
        <f>SUM(X28:X29)+X26</f>
        <v>93460</v>
      </c>
      <c r="Y31" s="61">
        <f t="shared" ref="Y31:Z31" si="23">SUM(Y28:Y29)+Y26</f>
        <v>311</v>
      </c>
      <c r="Z31" s="61">
        <f t="shared" si="23"/>
        <v>4927</v>
      </c>
      <c r="AA31" s="61">
        <f t="shared" ref="AA31:AB31" si="24">SUM(AA28:AA29)+AA26</f>
        <v>41371</v>
      </c>
      <c r="AB31" s="61">
        <f t="shared" si="24"/>
        <v>20000</v>
      </c>
      <c r="AC31" s="61">
        <f>SUM(AC28:AC29)+AC26</f>
        <v>5260</v>
      </c>
      <c r="AD31" s="61">
        <f>SUM(AD28:AD29)+AD26</f>
        <v>9429</v>
      </c>
    </row>
    <row r="32" spans="1:30" x14ac:dyDescent="0.25">
      <c r="C32" s="9" t="s">
        <v>36</v>
      </c>
      <c r="D32" s="9" t="s">
        <v>36</v>
      </c>
      <c r="E32" s="9" t="s">
        <v>36</v>
      </c>
      <c r="F32" s="9"/>
      <c r="G32" s="9"/>
      <c r="H32" s="9" t="s">
        <v>36</v>
      </c>
      <c r="I32" s="9" t="s">
        <v>36</v>
      </c>
      <c r="J32" s="9"/>
      <c r="K32" s="9"/>
      <c r="L32" s="9" t="s">
        <v>36</v>
      </c>
      <c r="M32" s="9" t="s">
        <v>36</v>
      </c>
      <c r="N32" s="9" t="s">
        <v>36</v>
      </c>
      <c r="O32" s="9" t="s">
        <v>36</v>
      </c>
      <c r="P32" s="9" t="s">
        <v>36</v>
      </c>
      <c r="Q32" s="9" t="s">
        <v>36</v>
      </c>
      <c r="R32" s="9"/>
      <c r="S32" s="9"/>
      <c r="T32" s="9" t="s">
        <v>36</v>
      </c>
      <c r="U32" s="9" t="s">
        <v>36</v>
      </c>
      <c r="V32" s="9"/>
      <c r="W32" s="9"/>
      <c r="X32" s="9" t="s">
        <v>36</v>
      </c>
      <c r="Y32" s="9"/>
    </row>
    <row r="33" spans="1:30" s="31" customFormat="1" x14ac:dyDescent="0.25">
      <c r="A33" s="26" t="s">
        <v>401</v>
      </c>
      <c r="B33" s="26" t="s">
        <v>404</v>
      </c>
      <c r="C33" s="61">
        <v>0</v>
      </c>
      <c r="D33" s="61">
        <v>0</v>
      </c>
      <c r="E33" s="61">
        <v>0</v>
      </c>
      <c r="F33" s="61">
        <v>0</v>
      </c>
      <c r="G33" s="61">
        <v>0</v>
      </c>
      <c r="H33" s="61">
        <v>0</v>
      </c>
      <c r="I33" s="61">
        <v>0</v>
      </c>
      <c r="J33" s="61">
        <v>0</v>
      </c>
      <c r="K33" s="61">
        <v>0</v>
      </c>
      <c r="L33" s="61">
        <v>0</v>
      </c>
      <c r="M33" s="61">
        <v>0</v>
      </c>
      <c r="N33" s="61">
        <v>0</v>
      </c>
      <c r="O33" s="61">
        <v>0</v>
      </c>
      <c r="P33" s="61">
        <v>0</v>
      </c>
      <c r="Q33" s="61">
        <v>0</v>
      </c>
      <c r="R33" s="61">
        <v>0</v>
      </c>
      <c r="S33" s="61">
        <v>0</v>
      </c>
      <c r="T33" s="61">
        <v>0</v>
      </c>
      <c r="U33" s="61">
        <v>0</v>
      </c>
      <c r="V33" s="61">
        <v>0</v>
      </c>
      <c r="W33" s="61">
        <v>0</v>
      </c>
      <c r="X33" s="61">
        <v>0</v>
      </c>
      <c r="Y33" s="61">
        <v>407</v>
      </c>
      <c r="Z33" s="61">
        <v>1419</v>
      </c>
      <c r="AA33" s="61">
        <v>0</v>
      </c>
      <c r="AB33" s="61">
        <v>0</v>
      </c>
      <c r="AC33" s="61">
        <v>116</v>
      </c>
      <c r="AD33" s="61">
        <v>116</v>
      </c>
    </row>
    <row r="34" spans="1:30" x14ac:dyDescent="0.25">
      <c r="C34" s="60"/>
      <c r="D34" s="60"/>
      <c r="E34" s="60"/>
      <c r="F34" s="60"/>
      <c r="G34" s="60"/>
      <c r="H34" s="60"/>
      <c r="I34" s="60"/>
      <c r="J34" s="60"/>
      <c r="K34" s="60"/>
      <c r="L34" s="60"/>
      <c r="M34" s="60"/>
      <c r="N34" s="60"/>
      <c r="O34" s="60"/>
      <c r="P34" s="60"/>
      <c r="Q34" s="60"/>
      <c r="R34" s="60"/>
      <c r="S34" s="60"/>
      <c r="T34" s="60"/>
      <c r="U34" s="60"/>
      <c r="V34" s="60"/>
      <c r="W34" s="60"/>
      <c r="X34" s="60"/>
      <c r="Y34" s="60"/>
      <c r="Z34" s="60"/>
      <c r="AA34" s="60"/>
      <c r="AB34" s="60"/>
      <c r="AC34" s="60"/>
      <c r="AD34" s="60"/>
    </row>
    <row r="35" spans="1:30" s="31" customFormat="1" x14ac:dyDescent="0.25">
      <c r="A35" s="26" t="s">
        <v>92</v>
      </c>
      <c r="B35" s="26" t="s">
        <v>263</v>
      </c>
      <c r="C35" s="61">
        <f>C33+C31</f>
        <v>7180</v>
      </c>
      <c r="D35" s="61">
        <f t="shared" ref="D35:AD35" si="25">D33+D31</f>
        <v>26664</v>
      </c>
      <c r="E35" s="61">
        <f t="shared" si="25"/>
        <v>1812</v>
      </c>
      <c r="F35" s="61">
        <f t="shared" si="25"/>
        <v>4634</v>
      </c>
      <c r="G35" s="61">
        <f t="shared" si="25"/>
        <v>31518</v>
      </c>
      <c r="H35" s="61">
        <f t="shared" si="25"/>
        <v>70207</v>
      </c>
      <c r="I35" s="61">
        <f t="shared" si="25"/>
        <v>-2838</v>
      </c>
      <c r="J35" s="61">
        <f t="shared" si="25"/>
        <v>8862</v>
      </c>
      <c r="K35" s="61">
        <f t="shared" si="25"/>
        <v>96949</v>
      </c>
      <c r="L35" s="61">
        <f t="shared" si="25"/>
        <v>127819</v>
      </c>
      <c r="M35" s="61">
        <f t="shared" si="25"/>
        <v>-7001</v>
      </c>
      <c r="N35" s="61">
        <f t="shared" si="25"/>
        <v>-802</v>
      </c>
      <c r="O35" s="61">
        <f t="shared" si="25"/>
        <v>87721</v>
      </c>
      <c r="P35" s="61">
        <f t="shared" si="25"/>
        <v>169335</v>
      </c>
      <c r="Q35" s="61">
        <f t="shared" si="25"/>
        <v>-19144</v>
      </c>
      <c r="R35" s="61">
        <f t="shared" si="25"/>
        <v>-1512</v>
      </c>
      <c r="S35" s="61">
        <f t="shared" si="25"/>
        <v>99726</v>
      </c>
      <c r="T35" s="61">
        <f t="shared" si="25"/>
        <v>301501</v>
      </c>
      <c r="U35" s="61">
        <f t="shared" si="25"/>
        <v>-5844</v>
      </c>
      <c r="V35" s="61">
        <f t="shared" si="25"/>
        <v>-1609</v>
      </c>
      <c r="W35" s="61">
        <f t="shared" si="25"/>
        <v>33429</v>
      </c>
      <c r="X35" s="61">
        <f t="shared" si="25"/>
        <v>93460</v>
      </c>
      <c r="Y35" s="61">
        <f t="shared" si="25"/>
        <v>718</v>
      </c>
      <c r="Z35" s="61">
        <f t="shared" si="25"/>
        <v>6346</v>
      </c>
      <c r="AA35" s="61">
        <f t="shared" si="25"/>
        <v>41371</v>
      </c>
      <c r="AB35" s="61">
        <f t="shared" si="25"/>
        <v>20000</v>
      </c>
      <c r="AC35" s="61">
        <f t="shared" si="25"/>
        <v>5376</v>
      </c>
      <c r="AD35" s="61">
        <f t="shared" si="25"/>
        <v>9545</v>
      </c>
    </row>
  </sheetData>
  <phoneticPr fontId="20" type="noConversion"/>
  <pageMargins left="0.511811024" right="0.511811024" top="0.78740157499999996" bottom="0.78740157499999996" header="0.31496062000000002" footer="0.31496062000000002"/>
  <pageSetup paperSize="9" orientation="portrait" horizontalDpi="0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theme="9" tint="0.79998168889431442"/>
  </sheetPr>
  <dimension ref="A1:V110"/>
  <sheetViews>
    <sheetView showGridLines="0" zoomScale="85" zoomScaleNormal="85" workbookViewId="0">
      <pane xSplit="1" ySplit="5" topLeftCell="L95" activePane="bottomRight" state="frozen"/>
      <selection activeCell="E44" sqref="E44"/>
      <selection pane="topRight" activeCell="E44" sqref="E44"/>
      <selection pane="bottomLeft" activeCell="E44" sqref="E44"/>
      <selection pane="bottomRight" activeCell="Q85" sqref="Q85"/>
    </sheetView>
  </sheetViews>
  <sheetFormatPr defaultColWidth="9" defaultRowHeight="15" outlineLevelCol="1" x14ac:dyDescent="0.25"/>
  <cols>
    <col min="1" max="1" width="74.5" style="5" bestFit="1" customWidth="1"/>
    <col min="2" max="2" width="78.625" style="8" hidden="1" customWidth="1" outlineLevel="1"/>
    <col min="3" max="3" width="16.625" style="5" customWidth="1" collapsed="1"/>
    <col min="4" max="16" width="16.625" style="5" customWidth="1"/>
    <col min="17" max="20" width="16.625" customWidth="1"/>
    <col min="21" max="21" width="12.75" style="8" customWidth="1"/>
    <col min="22" max="16384" width="9" style="8"/>
  </cols>
  <sheetData>
    <row r="1" spans="1:21" x14ac:dyDescent="0.25">
      <c r="D1" s="80"/>
      <c r="E1" s="80"/>
      <c r="F1" s="80"/>
      <c r="G1" s="80"/>
      <c r="H1" s="80"/>
      <c r="I1" s="80"/>
      <c r="J1" s="80"/>
      <c r="K1" s="80"/>
      <c r="L1" s="80"/>
      <c r="M1" s="80"/>
      <c r="N1" s="80"/>
      <c r="O1" s="80"/>
      <c r="P1" s="80"/>
    </row>
    <row r="2" spans="1:21" x14ac:dyDescent="0.25">
      <c r="A2" s="10" t="s">
        <v>93</v>
      </c>
      <c r="B2" s="32" t="s">
        <v>345</v>
      </c>
      <c r="C2" s="10" t="s">
        <v>7</v>
      </c>
      <c r="D2" s="10" t="s">
        <v>8</v>
      </c>
      <c r="E2" s="10" t="s">
        <v>9</v>
      </c>
      <c r="F2" s="10" t="s">
        <v>10</v>
      </c>
      <c r="G2" s="10" t="s">
        <v>11</v>
      </c>
      <c r="H2" s="10" t="s">
        <v>12</v>
      </c>
      <c r="I2" s="10" t="s">
        <v>13</v>
      </c>
      <c r="J2" s="10" t="s">
        <v>14</v>
      </c>
      <c r="K2" s="10" t="s">
        <v>15</v>
      </c>
      <c r="L2" s="10" t="s">
        <v>16</v>
      </c>
      <c r="M2" s="10" t="s">
        <v>17</v>
      </c>
      <c r="N2" s="10" t="s">
        <v>18</v>
      </c>
      <c r="O2" s="10" t="s">
        <v>19</v>
      </c>
      <c r="P2" s="10" t="s">
        <v>179</v>
      </c>
      <c r="Q2" s="10" t="s">
        <v>379</v>
      </c>
      <c r="R2" s="10" t="s">
        <v>384</v>
      </c>
      <c r="S2" s="10" t="s">
        <v>386</v>
      </c>
      <c r="T2" s="10" t="s">
        <v>390</v>
      </c>
      <c r="U2" s="10" t="s">
        <v>413</v>
      </c>
    </row>
    <row r="3" spans="1:21" x14ac:dyDescent="0.25">
      <c r="A3" s="10"/>
      <c r="B3" s="32"/>
      <c r="C3" s="10" t="s">
        <v>21</v>
      </c>
      <c r="D3" s="10" t="s">
        <v>21</v>
      </c>
      <c r="E3" s="10" t="s">
        <v>21</v>
      </c>
      <c r="F3" s="10" t="s">
        <v>21</v>
      </c>
      <c r="G3" s="10" t="s">
        <v>21</v>
      </c>
      <c r="H3" s="10" t="s">
        <v>21</v>
      </c>
      <c r="I3" s="10" t="s">
        <v>21</v>
      </c>
      <c r="J3" s="10" t="s">
        <v>21</v>
      </c>
      <c r="K3" s="10" t="s">
        <v>21</v>
      </c>
      <c r="L3" s="10" t="s">
        <v>21</v>
      </c>
      <c r="M3" s="10" t="s">
        <v>21</v>
      </c>
      <c r="N3" s="10" t="s">
        <v>21</v>
      </c>
      <c r="O3" s="10" t="s">
        <v>21</v>
      </c>
      <c r="P3" s="10" t="s">
        <v>21</v>
      </c>
      <c r="Q3" s="10" t="s">
        <v>21</v>
      </c>
      <c r="R3" s="10" t="s">
        <v>21</v>
      </c>
      <c r="S3" s="10" t="s">
        <v>21</v>
      </c>
      <c r="T3" s="10" t="s">
        <v>21</v>
      </c>
      <c r="U3" s="10" t="s">
        <v>21</v>
      </c>
    </row>
    <row r="4" spans="1:21" x14ac:dyDescent="0.25">
      <c r="A4" s="10"/>
      <c r="B4" s="32"/>
      <c r="C4" s="11">
        <v>44561</v>
      </c>
      <c r="D4" s="11">
        <v>44650</v>
      </c>
      <c r="E4" s="11">
        <v>44742</v>
      </c>
      <c r="F4" s="11">
        <v>44834</v>
      </c>
      <c r="G4" s="11">
        <v>44926</v>
      </c>
      <c r="H4" s="11">
        <v>45015</v>
      </c>
      <c r="I4" s="11">
        <v>45107</v>
      </c>
      <c r="J4" s="11">
        <v>45199</v>
      </c>
      <c r="K4" s="11">
        <v>45291</v>
      </c>
      <c r="L4" s="11">
        <v>45381</v>
      </c>
      <c r="M4" s="11">
        <v>45473</v>
      </c>
      <c r="N4" s="11">
        <v>45565</v>
      </c>
      <c r="O4" s="29">
        <v>45657</v>
      </c>
      <c r="P4" s="11">
        <v>45747</v>
      </c>
      <c r="Q4" s="11">
        <v>45838</v>
      </c>
      <c r="R4" s="11">
        <v>45930</v>
      </c>
      <c r="S4" s="11">
        <v>46022</v>
      </c>
      <c r="T4" s="11">
        <v>46112</v>
      </c>
      <c r="U4" s="11">
        <v>46203</v>
      </c>
    </row>
    <row r="5" spans="1:21" x14ac:dyDescent="0.25">
      <c r="A5" s="19"/>
      <c r="B5" s="31"/>
      <c r="K5" s="19"/>
      <c r="Q5" s="5"/>
      <c r="R5" s="5"/>
      <c r="S5" s="5"/>
      <c r="T5" s="5"/>
    </row>
    <row r="6" spans="1:21" s="31" customFormat="1" x14ac:dyDescent="0.25">
      <c r="A6" s="26" t="s">
        <v>400</v>
      </c>
      <c r="B6" s="69" t="s">
        <v>403</v>
      </c>
      <c r="C6" s="61">
        <f>'3.DRE_CONTROLADORA'!L31</f>
        <v>127819</v>
      </c>
      <c r="D6" s="61">
        <f>'3.DRE_CONTROLADORA'!M31</f>
        <v>-7001</v>
      </c>
      <c r="E6" s="61">
        <f>'3.DRE_CONTROLADORA'!N31</f>
        <v>-802</v>
      </c>
      <c r="F6" s="61">
        <f>'3.DRE_CONTROLADORA'!O31</f>
        <v>87721</v>
      </c>
      <c r="G6" s="61">
        <f>'3.DRE_CONTROLADORA'!P31</f>
        <v>169335</v>
      </c>
      <c r="H6" s="61">
        <f>'3.DRE_CONTROLADORA'!Q31</f>
        <v>-19144</v>
      </c>
      <c r="I6" s="61">
        <f>'3.DRE_CONTROLADORA'!R31</f>
        <v>-1512</v>
      </c>
      <c r="J6" s="61">
        <f>'3.DRE_CONTROLADORA'!S31</f>
        <v>99726</v>
      </c>
      <c r="K6" s="61">
        <f>'3.DRE_CONTROLADORA'!T31</f>
        <v>301501</v>
      </c>
      <c r="L6" s="61">
        <f>'3.DRE_CONTROLADORA'!U31</f>
        <v>-5844</v>
      </c>
      <c r="M6" s="61">
        <f>'3.DRE_CONTROLADORA'!V31</f>
        <v>-1609</v>
      </c>
      <c r="N6" s="61">
        <f>'3.DRE_CONTROLADORA'!W31</f>
        <v>33429</v>
      </c>
      <c r="O6" s="61">
        <f>'3.DRE_CONTROLADORA'!X31</f>
        <v>93460</v>
      </c>
      <c r="P6" s="61">
        <f>'3.DRE_CONTROLADORA'!Y31</f>
        <v>311</v>
      </c>
      <c r="Q6" s="61">
        <f>'3.DRE_CONTROLADORA'!Z31</f>
        <v>4927</v>
      </c>
      <c r="R6" s="61">
        <f>'3.DRE_CONTROLADORA'!AA31</f>
        <v>41371</v>
      </c>
      <c r="S6" s="61">
        <f>'3.DRE_CONTROLADORA'!AB31</f>
        <v>20000</v>
      </c>
      <c r="T6" s="61">
        <f>'3.DRE_CONTROLADORA'!AC31</f>
        <v>5260</v>
      </c>
      <c r="U6" s="61">
        <f>'3.DRE_CONTROLADORA'!AD31</f>
        <v>9429</v>
      </c>
    </row>
    <row r="7" spans="1:21" s="31" customFormat="1" x14ac:dyDescent="0.25">
      <c r="A7" s="19"/>
      <c r="C7" s="77" t="str">
        <f>'3.DRE_CONTROLADORA'!L32</f>
        <v/>
      </c>
      <c r="D7" s="77"/>
      <c r="E7" s="77"/>
      <c r="F7" s="77"/>
      <c r="G7" s="77"/>
      <c r="H7" s="77"/>
      <c r="I7" s="77"/>
      <c r="J7" s="77"/>
      <c r="K7" s="77"/>
      <c r="L7" s="77"/>
      <c r="M7" s="77"/>
      <c r="N7" s="77"/>
      <c r="O7" s="77"/>
      <c r="P7" s="77"/>
      <c r="Q7" s="77"/>
      <c r="R7" s="77"/>
      <c r="S7" s="77"/>
      <c r="T7" s="77"/>
      <c r="U7" s="77"/>
    </row>
    <row r="8" spans="1:21" s="31" customFormat="1" x14ac:dyDescent="0.25">
      <c r="A8" s="26" t="s">
        <v>401</v>
      </c>
      <c r="B8" s="69" t="s">
        <v>404</v>
      </c>
      <c r="C8" s="61">
        <f>'3.DRE_CONTROLADORA'!L33</f>
        <v>0</v>
      </c>
      <c r="D8" s="61">
        <f>'3.DRE_CONTROLADORA'!M33</f>
        <v>0</v>
      </c>
      <c r="E8" s="61">
        <f>'3.DRE_CONTROLADORA'!N33</f>
        <v>0</v>
      </c>
      <c r="F8" s="61">
        <f>'3.DRE_CONTROLADORA'!O33</f>
        <v>0</v>
      </c>
      <c r="G8" s="61">
        <f>'3.DRE_CONTROLADORA'!P33</f>
        <v>0</v>
      </c>
      <c r="H8" s="61">
        <f>'3.DRE_CONTROLADORA'!Q33</f>
        <v>0</v>
      </c>
      <c r="I8" s="61">
        <f>'3.DRE_CONTROLADORA'!R33</f>
        <v>0</v>
      </c>
      <c r="J8" s="61">
        <f>'3.DRE_CONTROLADORA'!S33</f>
        <v>0</v>
      </c>
      <c r="K8" s="61">
        <f>'3.DRE_CONTROLADORA'!T33</f>
        <v>0</v>
      </c>
      <c r="L8" s="61">
        <f>'3.DRE_CONTROLADORA'!U33</f>
        <v>0</v>
      </c>
      <c r="M8" s="61">
        <f>'3.DRE_CONTROLADORA'!V33</f>
        <v>0</v>
      </c>
      <c r="N8" s="61">
        <f>'3.DRE_CONTROLADORA'!W33</f>
        <v>0</v>
      </c>
      <c r="O8" s="61">
        <f>'3.DRE_CONTROLADORA'!X33</f>
        <v>0</v>
      </c>
      <c r="P8" s="61">
        <f>'3.DRE_CONTROLADORA'!Y33</f>
        <v>407</v>
      </c>
      <c r="Q8" s="61">
        <f>'3.DRE_CONTROLADORA'!Z33</f>
        <v>1419</v>
      </c>
      <c r="R8" s="61">
        <f>'3.DRE_CONTROLADORA'!AA33</f>
        <v>0</v>
      </c>
      <c r="S8" s="61">
        <f>'3.DRE_CONTROLADORA'!AB33</f>
        <v>0</v>
      </c>
      <c r="T8" s="61">
        <f>'3.DRE_CONTROLADORA'!AC33</f>
        <v>116</v>
      </c>
      <c r="U8" s="61">
        <f>'3.DRE_CONTROLADORA'!AD33</f>
        <v>116</v>
      </c>
    </row>
    <row r="9" spans="1:21" s="31" customFormat="1" x14ac:dyDescent="0.25">
      <c r="A9" s="19"/>
      <c r="C9" s="77"/>
      <c r="D9" s="77"/>
      <c r="E9" s="77"/>
      <c r="F9" s="77"/>
      <c r="G9" s="77"/>
      <c r="H9" s="77"/>
      <c r="I9" s="77"/>
      <c r="J9" s="77"/>
      <c r="K9" s="77"/>
      <c r="L9" s="77"/>
      <c r="M9" s="77"/>
      <c r="N9" s="77"/>
      <c r="O9" s="77"/>
      <c r="P9" s="77"/>
      <c r="Q9" s="77"/>
      <c r="R9" s="77"/>
      <c r="S9" s="77"/>
      <c r="T9" s="77"/>
      <c r="U9" s="77"/>
    </row>
    <row r="10" spans="1:21" s="31" customFormat="1" x14ac:dyDescent="0.25">
      <c r="A10" s="26" t="s">
        <v>92</v>
      </c>
      <c r="B10" s="69" t="s">
        <v>263</v>
      </c>
      <c r="C10" s="61">
        <f t="shared" ref="C10:S10" si="0">C8+C6</f>
        <v>127819</v>
      </c>
      <c r="D10" s="61">
        <f t="shared" si="0"/>
        <v>-7001</v>
      </c>
      <c r="E10" s="61">
        <f t="shared" si="0"/>
        <v>-802</v>
      </c>
      <c r="F10" s="61">
        <f t="shared" si="0"/>
        <v>87721</v>
      </c>
      <c r="G10" s="61">
        <f t="shared" si="0"/>
        <v>169335</v>
      </c>
      <c r="H10" s="61">
        <f t="shared" si="0"/>
        <v>-19144</v>
      </c>
      <c r="I10" s="61">
        <f t="shared" si="0"/>
        <v>-1512</v>
      </c>
      <c r="J10" s="61">
        <f t="shared" si="0"/>
        <v>99726</v>
      </c>
      <c r="K10" s="61">
        <f t="shared" si="0"/>
        <v>301501</v>
      </c>
      <c r="L10" s="61">
        <f t="shared" si="0"/>
        <v>-5844</v>
      </c>
      <c r="M10" s="61">
        <f t="shared" si="0"/>
        <v>-1609</v>
      </c>
      <c r="N10" s="61">
        <f t="shared" si="0"/>
        <v>33429</v>
      </c>
      <c r="O10" s="61">
        <f t="shared" si="0"/>
        <v>93460</v>
      </c>
      <c r="P10" s="61">
        <f t="shared" si="0"/>
        <v>718</v>
      </c>
      <c r="Q10" s="61">
        <f t="shared" si="0"/>
        <v>6346</v>
      </c>
      <c r="R10" s="61">
        <f t="shared" si="0"/>
        <v>41371</v>
      </c>
      <c r="S10" s="61">
        <f t="shared" si="0"/>
        <v>20000</v>
      </c>
      <c r="T10" s="61">
        <f>T8+T6</f>
        <v>5376</v>
      </c>
      <c r="U10" s="61">
        <f>U8+U6</f>
        <v>9545</v>
      </c>
    </row>
    <row r="11" spans="1:21" x14ac:dyDescent="0.25">
      <c r="C11" s="60"/>
      <c r="D11" s="60"/>
      <c r="E11" s="60"/>
      <c r="F11" s="60"/>
      <c r="G11" s="60"/>
      <c r="H11" s="60"/>
      <c r="I11" s="60"/>
      <c r="J11" s="60"/>
      <c r="K11" s="77"/>
      <c r="L11" s="60"/>
      <c r="M11" s="60"/>
      <c r="N11" s="60"/>
      <c r="O11" s="60"/>
      <c r="P11" s="60"/>
      <c r="Q11" s="60"/>
      <c r="R11" s="60"/>
      <c r="S11" s="60"/>
      <c r="T11" s="60"/>
      <c r="U11" s="60"/>
    </row>
    <row r="12" spans="1:21" x14ac:dyDescent="0.25">
      <c r="A12" s="19" t="s">
        <v>94</v>
      </c>
      <c r="B12" s="31" t="s">
        <v>270</v>
      </c>
      <c r="C12" s="60"/>
      <c r="D12" s="60"/>
      <c r="E12" s="60"/>
      <c r="F12" s="60"/>
      <c r="G12" s="60"/>
      <c r="H12" s="60"/>
      <c r="I12" s="60"/>
      <c r="J12" s="60"/>
      <c r="K12" s="77"/>
      <c r="L12" s="60"/>
      <c r="M12" s="60"/>
      <c r="N12" s="60"/>
      <c r="O12" s="60"/>
      <c r="P12" s="60"/>
      <c r="Q12" s="60"/>
      <c r="R12" s="60"/>
      <c r="S12" s="60"/>
      <c r="T12" s="60"/>
      <c r="U12" s="60"/>
    </row>
    <row r="13" spans="1:21" x14ac:dyDescent="0.25">
      <c r="A13" s="13" t="s">
        <v>95</v>
      </c>
      <c r="B13" s="68" t="s">
        <v>271</v>
      </c>
      <c r="C13" s="59">
        <v>1902</v>
      </c>
      <c r="D13" s="59">
        <v>513</v>
      </c>
      <c r="E13" s="59">
        <v>1071</v>
      </c>
      <c r="F13" s="59">
        <v>1776</v>
      </c>
      <c r="G13" s="59">
        <v>2257</v>
      </c>
      <c r="H13" s="59">
        <v>1149</v>
      </c>
      <c r="I13" s="59">
        <v>2283</v>
      </c>
      <c r="J13" s="59">
        <v>4180</v>
      </c>
      <c r="K13" s="59">
        <v>3106</v>
      </c>
      <c r="L13" s="59">
        <v>1122</v>
      </c>
      <c r="M13" s="59">
        <v>2113</v>
      </c>
      <c r="N13" s="59">
        <v>3279</v>
      </c>
      <c r="O13" s="59">
        <v>18905</v>
      </c>
      <c r="P13" s="59">
        <v>6971</v>
      </c>
      <c r="Q13" s="59">
        <v>14030</v>
      </c>
      <c r="R13" s="59">
        <v>16706</v>
      </c>
      <c r="S13" s="59">
        <v>23927</v>
      </c>
      <c r="T13" s="59">
        <v>7897</v>
      </c>
      <c r="U13" s="59">
        <v>18797</v>
      </c>
    </row>
    <row r="14" spans="1:21" x14ac:dyDescent="0.25">
      <c r="A14" s="13" t="s">
        <v>96</v>
      </c>
      <c r="B14" s="68" t="s">
        <v>272</v>
      </c>
      <c r="C14" s="59">
        <v>0</v>
      </c>
      <c r="D14" s="59">
        <v>0</v>
      </c>
      <c r="E14" s="59">
        <v>0</v>
      </c>
      <c r="F14" s="59">
        <v>0</v>
      </c>
      <c r="G14" s="59">
        <v>475</v>
      </c>
      <c r="H14" s="59">
        <v>958</v>
      </c>
      <c r="I14" s="59">
        <v>1920</v>
      </c>
      <c r="J14" s="59">
        <v>3110</v>
      </c>
      <c r="K14" s="59">
        <v>3794</v>
      </c>
      <c r="L14" s="59">
        <v>1393</v>
      </c>
      <c r="M14" s="59">
        <v>2770</v>
      </c>
      <c r="N14" s="59">
        <v>4352</v>
      </c>
      <c r="O14" s="59">
        <v>5755</v>
      </c>
      <c r="P14" s="59">
        <v>0</v>
      </c>
      <c r="Q14" s="59">
        <v>0</v>
      </c>
      <c r="R14" s="59">
        <v>4503</v>
      </c>
      <c r="S14" s="59">
        <v>6035</v>
      </c>
      <c r="T14" s="59">
        <v>0</v>
      </c>
      <c r="U14" s="59">
        <v>0</v>
      </c>
    </row>
    <row r="15" spans="1:21" x14ac:dyDescent="0.25">
      <c r="A15" s="13" t="s">
        <v>97</v>
      </c>
      <c r="B15" s="68" t="s">
        <v>273</v>
      </c>
      <c r="C15" s="59">
        <v>0</v>
      </c>
      <c r="D15" s="59">
        <v>0</v>
      </c>
      <c r="E15" s="59">
        <v>0</v>
      </c>
      <c r="F15" s="59">
        <v>79</v>
      </c>
      <c r="G15" s="59">
        <v>0</v>
      </c>
      <c r="H15" s="59">
        <v>0</v>
      </c>
      <c r="I15" s="59">
        <v>340</v>
      </c>
      <c r="J15" s="59">
        <v>340</v>
      </c>
      <c r="K15" s="59">
        <v>0</v>
      </c>
      <c r="L15" s="59">
        <v>3823</v>
      </c>
      <c r="M15" s="59">
        <v>0</v>
      </c>
      <c r="N15" s="59">
        <v>227</v>
      </c>
      <c r="O15" s="59">
        <v>227</v>
      </c>
      <c r="P15" s="59">
        <v>840</v>
      </c>
      <c r="Q15" s="59">
        <v>839</v>
      </c>
      <c r="R15" s="59">
        <v>999</v>
      </c>
      <c r="S15" s="59">
        <v>6568</v>
      </c>
      <c r="T15" s="59">
        <v>6421</v>
      </c>
      <c r="U15" s="59">
        <v>0</v>
      </c>
    </row>
    <row r="16" spans="1:21" x14ac:dyDescent="0.25">
      <c r="A16" s="13" t="s">
        <v>98</v>
      </c>
      <c r="B16" s="85" t="s">
        <v>274</v>
      </c>
      <c r="C16" s="59">
        <v>0</v>
      </c>
      <c r="D16" s="59">
        <v>0</v>
      </c>
      <c r="E16" s="59">
        <v>0</v>
      </c>
      <c r="F16" s="59">
        <v>0</v>
      </c>
      <c r="G16" s="59">
        <v>0</v>
      </c>
      <c r="H16" s="59">
        <v>0</v>
      </c>
      <c r="I16" s="59">
        <v>29</v>
      </c>
      <c r="J16" s="59">
        <v>47</v>
      </c>
      <c r="K16" s="59">
        <v>1</v>
      </c>
      <c r="L16" s="59">
        <v>0</v>
      </c>
      <c r="M16" s="59">
        <v>-161</v>
      </c>
      <c r="N16" s="59">
        <v>0</v>
      </c>
      <c r="O16" s="59">
        <v>0</v>
      </c>
      <c r="P16" s="59">
        <v>0</v>
      </c>
      <c r="Q16" s="59">
        <v>0</v>
      </c>
      <c r="R16" s="59">
        <v>0</v>
      </c>
      <c r="S16" s="59">
        <v>0</v>
      </c>
      <c r="T16" s="59">
        <v>0</v>
      </c>
      <c r="U16" s="59">
        <v>0</v>
      </c>
    </row>
    <row r="17" spans="1:21" x14ac:dyDescent="0.25">
      <c r="A17" s="13" t="s">
        <v>83</v>
      </c>
      <c r="B17" s="68" t="s">
        <v>253</v>
      </c>
      <c r="C17" s="59">
        <v>50</v>
      </c>
      <c r="D17" s="59">
        <v>-50</v>
      </c>
      <c r="E17" s="59">
        <v>50</v>
      </c>
      <c r="F17" s="59">
        <v>-50</v>
      </c>
      <c r="G17" s="59">
        <v>78</v>
      </c>
      <c r="H17" s="59">
        <v>-19</v>
      </c>
      <c r="I17" s="59">
        <v>673</v>
      </c>
      <c r="J17" s="59">
        <v>55</v>
      </c>
      <c r="K17" s="59">
        <v>1918</v>
      </c>
      <c r="L17" s="59">
        <v>1876</v>
      </c>
      <c r="M17" s="59">
        <v>4605</v>
      </c>
      <c r="N17" s="59">
        <v>4795</v>
      </c>
      <c r="O17" s="59">
        <v>664</v>
      </c>
      <c r="P17" s="59">
        <v>-2523</v>
      </c>
      <c r="Q17" s="59">
        <v>12009</v>
      </c>
      <c r="R17" s="59">
        <v>14051</v>
      </c>
      <c r="S17" s="59">
        <v>11977</v>
      </c>
      <c r="T17" s="59">
        <v>1803</v>
      </c>
      <c r="U17" s="59">
        <v>13604</v>
      </c>
    </row>
    <row r="18" spans="1:21" x14ac:dyDescent="0.25">
      <c r="A18" s="13" t="s">
        <v>99</v>
      </c>
      <c r="B18" t="s">
        <v>275</v>
      </c>
      <c r="C18" s="59">
        <v>0</v>
      </c>
      <c r="D18" s="59">
        <v>0</v>
      </c>
      <c r="E18" s="59">
        <v>0</v>
      </c>
      <c r="F18" s="59">
        <v>0</v>
      </c>
      <c r="G18" s="59">
        <v>0</v>
      </c>
      <c r="H18" s="59">
        <v>0</v>
      </c>
      <c r="I18" s="59">
        <v>0</v>
      </c>
      <c r="J18" s="59">
        <v>0</v>
      </c>
      <c r="K18" s="59">
        <v>1723</v>
      </c>
      <c r="L18" s="59">
        <v>1944</v>
      </c>
      <c r="M18" s="59">
        <v>0</v>
      </c>
      <c r="N18" s="59">
        <v>0</v>
      </c>
      <c r="O18" s="59">
        <v>0</v>
      </c>
      <c r="P18" s="59">
        <v>0</v>
      </c>
      <c r="Q18" s="59">
        <v>0</v>
      </c>
      <c r="R18" s="59">
        <v>0</v>
      </c>
      <c r="S18" s="59">
        <v>0</v>
      </c>
      <c r="T18" s="59">
        <v>0</v>
      </c>
      <c r="U18" s="59">
        <v>0</v>
      </c>
    </row>
    <row r="19" spans="1:21" x14ac:dyDescent="0.25">
      <c r="A19" s="13" t="s">
        <v>100</v>
      </c>
      <c r="B19" s="68" t="s">
        <v>276</v>
      </c>
      <c r="C19" s="59">
        <v>4094</v>
      </c>
      <c r="D19" s="59">
        <v>-4094</v>
      </c>
      <c r="E19" s="59">
        <v>-4282</v>
      </c>
      <c r="F19" s="59">
        <v>4375</v>
      </c>
      <c r="G19" s="59">
        <v>8989</v>
      </c>
      <c r="H19" s="59">
        <v>-9307</v>
      </c>
      <c r="I19" s="59">
        <v>-13100</v>
      </c>
      <c r="J19" s="59">
        <v>1955</v>
      </c>
      <c r="K19" s="59">
        <v>4141</v>
      </c>
      <c r="L19" s="59">
        <v>-13010</v>
      </c>
      <c r="M19" s="59">
        <v>-17179</v>
      </c>
      <c r="N19" s="59">
        <v>-8835</v>
      </c>
      <c r="O19" s="59">
        <v>4751</v>
      </c>
      <c r="P19" s="59">
        <v>-13180</v>
      </c>
      <c r="Q19" s="59">
        <v>-20600</v>
      </c>
      <c r="R19" s="59">
        <v>5705</v>
      </c>
      <c r="S19" s="59">
        <v>12288</v>
      </c>
      <c r="T19" s="59">
        <v>-21499</v>
      </c>
      <c r="U19" s="59">
        <v>-31052</v>
      </c>
    </row>
    <row r="20" spans="1:21" x14ac:dyDescent="0.25">
      <c r="A20" s="13" t="s">
        <v>382</v>
      </c>
      <c r="B20" s="85" t="s">
        <v>276</v>
      </c>
      <c r="C20" s="59">
        <v>32</v>
      </c>
      <c r="D20" s="59">
        <v>0</v>
      </c>
      <c r="E20" s="59">
        <v>0</v>
      </c>
      <c r="F20" s="59">
        <v>0</v>
      </c>
      <c r="G20" s="59">
        <v>-999</v>
      </c>
      <c r="H20" s="59">
        <v>-2342</v>
      </c>
      <c r="I20" s="59">
        <v>-2125</v>
      </c>
      <c r="J20" s="59">
        <v>-1146</v>
      </c>
      <c r="K20" s="59">
        <v>-307</v>
      </c>
      <c r="L20" s="59">
        <v>-13795</v>
      </c>
      <c r="M20" s="59">
        <v>-7892</v>
      </c>
      <c r="N20" s="59">
        <v>3946</v>
      </c>
      <c r="O20" s="59">
        <v>465</v>
      </c>
      <c r="P20" s="59">
        <v>10301</v>
      </c>
      <c r="Q20" s="59">
        <v>2231</v>
      </c>
      <c r="R20" s="59">
        <v>6714</v>
      </c>
      <c r="S20" s="59">
        <v>5197</v>
      </c>
      <c r="T20" s="59">
        <v>13251</v>
      </c>
      <c r="U20" s="59">
        <v>-4090</v>
      </c>
    </row>
    <row r="21" spans="1:21" x14ac:dyDescent="0.25">
      <c r="A21" s="13" t="s">
        <v>101</v>
      </c>
      <c r="B21" s="68" t="s">
        <v>277</v>
      </c>
      <c r="C21" s="59">
        <v>18412</v>
      </c>
      <c r="D21" s="59">
        <v>3161</v>
      </c>
      <c r="E21" s="59">
        <v>12424</v>
      </c>
      <c r="F21" s="59">
        <v>33447</v>
      </c>
      <c r="G21" s="59">
        <v>38950</v>
      </c>
      <c r="H21" s="59">
        <v>19015</v>
      </c>
      <c r="I21" s="59">
        <v>45785</v>
      </c>
      <c r="J21" s="59">
        <v>80277</v>
      </c>
      <c r="K21" s="59">
        <v>105728</v>
      </c>
      <c r="L21" s="59">
        <v>29223</v>
      </c>
      <c r="M21" s="59">
        <v>64324</v>
      </c>
      <c r="N21" s="59">
        <v>95571</v>
      </c>
      <c r="O21" s="59">
        <v>117211</v>
      </c>
      <c r="P21" s="59">
        <v>32927</v>
      </c>
      <c r="Q21" s="59">
        <v>71745</v>
      </c>
      <c r="R21" s="59">
        <v>119365</v>
      </c>
      <c r="S21" s="59">
        <v>190301</v>
      </c>
      <c r="T21" s="59">
        <v>56988</v>
      </c>
      <c r="U21" s="59">
        <v>112975</v>
      </c>
    </row>
    <row r="22" spans="1:21" x14ac:dyDescent="0.25">
      <c r="A22" s="13" t="s">
        <v>102</v>
      </c>
      <c r="B22" s="85" t="s">
        <v>278</v>
      </c>
      <c r="C22" s="59">
        <v>0</v>
      </c>
      <c r="D22" s="59">
        <v>0</v>
      </c>
      <c r="E22" s="59">
        <v>0</v>
      </c>
      <c r="F22" s="59">
        <v>0</v>
      </c>
      <c r="G22" s="59">
        <v>1182</v>
      </c>
      <c r="H22" s="59">
        <v>0</v>
      </c>
      <c r="I22" s="59">
        <v>0</v>
      </c>
      <c r="J22" s="59">
        <v>2587</v>
      </c>
      <c r="K22" s="59">
        <v>269</v>
      </c>
      <c r="L22" s="59">
        <v>523</v>
      </c>
      <c r="M22" s="59">
        <v>1132</v>
      </c>
      <c r="N22" s="59">
        <v>1932</v>
      </c>
      <c r="O22" s="59">
        <v>2853</v>
      </c>
      <c r="P22" s="59">
        <v>0</v>
      </c>
      <c r="Q22" s="59">
        <v>0</v>
      </c>
      <c r="R22" s="59">
        <v>2514</v>
      </c>
      <c r="S22" s="59">
        <v>4339</v>
      </c>
      <c r="T22" s="59">
        <v>0</v>
      </c>
      <c r="U22" s="59">
        <v>0</v>
      </c>
    </row>
    <row r="23" spans="1:21" x14ac:dyDescent="0.25">
      <c r="A23" s="13" t="s">
        <v>103</v>
      </c>
      <c r="B23" s="68" t="s">
        <v>279</v>
      </c>
      <c r="C23" s="59">
        <v>18231</v>
      </c>
      <c r="D23" s="59">
        <v>2581</v>
      </c>
      <c r="E23" s="59">
        <v>552</v>
      </c>
      <c r="F23" s="59">
        <v>17636</v>
      </c>
      <c r="G23" s="59">
        <v>-29314</v>
      </c>
      <c r="H23" s="59">
        <v>19054</v>
      </c>
      <c r="I23" s="59">
        <v>45650</v>
      </c>
      <c r="J23" s="59">
        <v>31225</v>
      </c>
      <c r="K23" s="59">
        <v>34392</v>
      </c>
      <c r="L23" s="59">
        <v>-13669</v>
      </c>
      <c r="M23" s="59">
        <v>-11084</v>
      </c>
      <c r="N23" s="59">
        <v>30840</v>
      </c>
      <c r="O23" s="59">
        <v>25965</v>
      </c>
      <c r="P23" s="59">
        <v>15255</v>
      </c>
      <c r="Q23" s="59">
        <v>-14762</v>
      </c>
      <c r="R23" s="59">
        <v>-19932</v>
      </c>
      <c r="S23" s="59">
        <v>-6857</v>
      </c>
      <c r="T23" s="59">
        <v>5069</v>
      </c>
      <c r="U23" s="59">
        <v>16571</v>
      </c>
    </row>
    <row r="24" spans="1:21" x14ac:dyDescent="0.25">
      <c r="A24" s="13" t="s">
        <v>414</v>
      </c>
      <c r="B24" s="68" t="s">
        <v>280</v>
      </c>
      <c r="C24" s="59">
        <v>-17859</v>
      </c>
      <c r="D24" s="59">
        <v>2672</v>
      </c>
      <c r="E24" s="59">
        <v>-2020</v>
      </c>
      <c r="F24" s="59">
        <v>-2008</v>
      </c>
      <c r="G24" s="59">
        <v>26366</v>
      </c>
      <c r="H24" s="59">
        <v>16648</v>
      </c>
      <c r="I24" s="59">
        <v>10612</v>
      </c>
      <c r="J24" s="59">
        <v>7305</v>
      </c>
      <c r="K24" s="59">
        <v>25577</v>
      </c>
      <c r="L24" s="59">
        <v>-15577</v>
      </c>
      <c r="M24" s="59">
        <v>-24995</v>
      </c>
      <c r="N24" s="59">
        <v>-31514</v>
      </c>
      <c r="O24" s="59">
        <v>1934</v>
      </c>
      <c r="P24" s="59">
        <v>-24690</v>
      </c>
      <c r="Q24" s="59">
        <v>-41515</v>
      </c>
      <c r="R24" s="59">
        <v>-29123</v>
      </c>
      <c r="S24" s="59">
        <v>5071</v>
      </c>
      <c r="T24" s="59">
        <v>-30195</v>
      </c>
      <c r="U24" s="59">
        <v>-43204</v>
      </c>
    </row>
    <row r="25" spans="1:21" x14ac:dyDescent="0.25">
      <c r="A25" s="13" t="s">
        <v>104</v>
      </c>
      <c r="B25" s="68" t="s">
        <v>281</v>
      </c>
      <c r="C25" s="59">
        <v>0</v>
      </c>
      <c r="D25" s="59">
        <v>0</v>
      </c>
      <c r="E25" s="59">
        <v>0</v>
      </c>
      <c r="F25" s="59">
        <v>0</v>
      </c>
      <c r="G25" s="59">
        <v>0</v>
      </c>
      <c r="H25" s="59">
        <v>0</v>
      </c>
      <c r="I25" s="59">
        <v>0</v>
      </c>
      <c r="J25" s="59">
        <v>0</v>
      </c>
      <c r="K25" s="59">
        <v>0</v>
      </c>
      <c r="L25" s="59">
        <v>0</v>
      </c>
      <c r="M25" s="59">
        <v>0</v>
      </c>
      <c r="N25" s="59">
        <v>-452</v>
      </c>
      <c r="O25" s="59">
        <v>-452</v>
      </c>
      <c r="P25" s="59">
        <v>4983</v>
      </c>
      <c r="Q25" s="59">
        <v>0</v>
      </c>
      <c r="R25" s="59">
        <v>-8441</v>
      </c>
      <c r="S25" s="59">
        <v>-8703</v>
      </c>
      <c r="T25" s="59">
        <v>-16377</v>
      </c>
      <c r="U25" s="59">
        <v>-4040</v>
      </c>
    </row>
    <row r="26" spans="1:21" x14ac:dyDescent="0.25">
      <c r="A26" s="13" t="s">
        <v>188</v>
      </c>
      <c r="B26" s="68" t="s">
        <v>282</v>
      </c>
      <c r="C26" s="59"/>
      <c r="D26" s="59">
        <v>0</v>
      </c>
      <c r="E26" s="59">
        <v>-172</v>
      </c>
      <c r="F26" s="59">
        <v>-1655</v>
      </c>
      <c r="G26" s="59">
        <v>-9687</v>
      </c>
      <c r="H26" s="59">
        <v>-4824</v>
      </c>
      <c r="I26" s="59">
        <v>-4910</v>
      </c>
      <c r="J26" s="59">
        <v>-5429</v>
      </c>
      <c r="K26" s="59">
        <v>-10677</v>
      </c>
      <c r="L26" s="59">
        <v>-486</v>
      </c>
      <c r="M26" s="59">
        <v>2914</v>
      </c>
      <c r="N26" s="59">
        <v>2492</v>
      </c>
      <c r="O26" s="59">
        <v>2012</v>
      </c>
      <c r="P26" s="59">
        <v>2008</v>
      </c>
      <c r="Q26" s="59">
        <v>8226</v>
      </c>
      <c r="R26" s="59">
        <v>3615</v>
      </c>
      <c r="S26" s="59">
        <v>5207</v>
      </c>
      <c r="T26" s="59">
        <v>337</v>
      </c>
      <c r="U26" s="59">
        <v>10797</v>
      </c>
    </row>
    <row r="27" spans="1:21" x14ac:dyDescent="0.25">
      <c r="A27" s="13" t="s">
        <v>380</v>
      </c>
      <c r="B27" s="87" t="str">
        <f>_xlfn.TRANSLATE(A27,"pt","en")</f>
        <v>Provision for legal proceedings</v>
      </c>
      <c r="C27" s="59">
        <v>0</v>
      </c>
      <c r="D27" s="59">
        <v>0</v>
      </c>
      <c r="E27" s="59">
        <v>0</v>
      </c>
      <c r="F27" s="59">
        <v>0</v>
      </c>
      <c r="G27" s="59">
        <v>0</v>
      </c>
      <c r="H27" s="59">
        <v>0</v>
      </c>
      <c r="I27" s="59">
        <v>0</v>
      </c>
      <c r="J27" s="59">
        <v>0</v>
      </c>
      <c r="K27" s="59">
        <v>0</v>
      </c>
      <c r="L27" s="59">
        <v>0</v>
      </c>
      <c r="M27" s="59">
        <v>0</v>
      </c>
      <c r="N27" s="59">
        <v>0</v>
      </c>
      <c r="O27" s="59">
        <v>0</v>
      </c>
      <c r="P27" s="59">
        <v>0</v>
      </c>
      <c r="Q27" s="59">
        <v>1230</v>
      </c>
      <c r="R27" s="59">
        <v>1288</v>
      </c>
      <c r="S27" s="59">
        <v>1647</v>
      </c>
      <c r="T27" s="59">
        <v>89</v>
      </c>
      <c r="U27" s="59">
        <v>-254</v>
      </c>
    </row>
    <row r="28" spans="1:21" x14ac:dyDescent="0.25">
      <c r="A28" s="13" t="s">
        <v>105</v>
      </c>
      <c r="B28" s="85" t="s">
        <v>283</v>
      </c>
      <c r="C28" s="59">
        <v>8333</v>
      </c>
      <c r="D28" s="59">
        <v>-4133</v>
      </c>
      <c r="E28" s="59">
        <v>-1418</v>
      </c>
      <c r="F28" s="59">
        <v>-5534</v>
      </c>
      <c r="G28" s="59">
        <v>14</v>
      </c>
      <c r="H28" s="59">
        <v>-15150</v>
      </c>
      <c r="I28" s="59">
        <v>-11078</v>
      </c>
      <c r="J28" s="59">
        <v>-7414</v>
      </c>
      <c r="K28" s="59">
        <v>-98687</v>
      </c>
      <c r="L28" s="59">
        <v>-3138</v>
      </c>
      <c r="M28" s="59">
        <v>-4083</v>
      </c>
      <c r="N28" s="59">
        <v>13136</v>
      </c>
      <c r="O28" s="59">
        <v>303</v>
      </c>
      <c r="P28" s="59">
        <v>-3175</v>
      </c>
      <c r="Q28" s="59">
        <v>-10066</v>
      </c>
      <c r="R28" s="59">
        <v>-14505</v>
      </c>
      <c r="S28" s="59">
        <v>-36471</v>
      </c>
      <c r="T28" s="59">
        <v>-5141</v>
      </c>
      <c r="U28" s="59">
        <v>-8696</v>
      </c>
    </row>
    <row r="29" spans="1:21" x14ac:dyDescent="0.25">
      <c r="A29" s="13" t="s">
        <v>106</v>
      </c>
      <c r="B29" s="85" t="s">
        <v>284</v>
      </c>
      <c r="C29" s="59">
        <v>-657</v>
      </c>
      <c r="D29" s="59">
        <v>0</v>
      </c>
      <c r="E29" s="59">
        <v>0</v>
      </c>
      <c r="F29" s="59">
        <v>0</v>
      </c>
      <c r="G29" s="59">
        <v>18097</v>
      </c>
      <c r="H29" s="59">
        <v>0</v>
      </c>
      <c r="I29" s="59">
        <v>0</v>
      </c>
      <c r="J29" s="59">
        <v>5549</v>
      </c>
      <c r="K29" s="59">
        <v>5549</v>
      </c>
      <c r="L29" s="59">
        <v>0</v>
      </c>
      <c r="M29" s="59">
        <v>136</v>
      </c>
      <c r="N29" s="59">
        <v>364</v>
      </c>
      <c r="O29" s="59">
        <v>14817</v>
      </c>
      <c r="P29" s="59">
        <v>0</v>
      </c>
      <c r="Q29" s="59">
        <v>0</v>
      </c>
      <c r="R29" s="59">
        <v>16338</v>
      </c>
      <c r="S29" s="59">
        <v>11344</v>
      </c>
      <c r="T29" s="59">
        <v>0</v>
      </c>
      <c r="U29" s="59">
        <v>0</v>
      </c>
    </row>
    <row r="30" spans="1:21" x14ac:dyDescent="0.25">
      <c r="A30" s="13" t="s">
        <v>107</v>
      </c>
      <c r="B30" s="68" t="s">
        <v>285</v>
      </c>
      <c r="C30" s="59">
        <v>0</v>
      </c>
      <c r="D30" s="59">
        <v>0</v>
      </c>
      <c r="E30" s="59">
        <v>0</v>
      </c>
      <c r="F30" s="59">
        <v>0</v>
      </c>
      <c r="G30" s="59">
        <v>0</v>
      </c>
      <c r="H30" s="59">
        <v>0</v>
      </c>
      <c r="I30" s="59">
        <v>0</v>
      </c>
      <c r="J30" s="59">
        <v>0</v>
      </c>
      <c r="K30" s="59">
        <v>0</v>
      </c>
      <c r="L30" s="59">
        <v>0</v>
      </c>
      <c r="M30" s="59">
        <v>0</v>
      </c>
      <c r="N30" s="59">
        <v>0</v>
      </c>
      <c r="O30" s="59">
        <v>0</v>
      </c>
      <c r="P30" s="59">
        <v>0</v>
      </c>
      <c r="Q30" s="59">
        <v>0</v>
      </c>
      <c r="R30" s="59">
        <v>0</v>
      </c>
      <c r="S30" s="59">
        <v>0</v>
      </c>
      <c r="T30" s="59">
        <v>0</v>
      </c>
      <c r="U30" s="59">
        <v>0</v>
      </c>
    </row>
    <row r="31" spans="1:21" x14ac:dyDescent="0.25">
      <c r="A31" s="13" t="s">
        <v>395</v>
      </c>
      <c r="B31" s="68" t="s">
        <v>407</v>
      </c>
      <c r="C31" s="59">
        <v>0</v>
      </c>
      <c r="D31" s="59">
        <v>0</v>
      </c>
      <c r="E31" s="59">
        <v>0</v>
      </c>
      <c r="F31" s="59">
        <v>0</v>
      </c>
      <c r="G31" s="59">
        <v>0</v>
      </c>
      <c r="H31" s="59">
        <v>0</v>
      </c>
      <c r="I31" s="59">
        <v>0</v>
      </c>
      <c r="J31" s="59">
        <v>0</v>
      </c>
      <c r="K31" s="59">
        <v>0</v>
      </c>
      <c r="L31" s="59">
        <v>0</v>
      </c>
      <c r="M31" s="59">
        <v>0</v>
      </c>
      <c r="N31" s="59">
        <v>0</v>
      </c>
      <c r="O31" s="59">
        <v>0</v>
      </c>
      <c r="P31" s="59">
        <v>0</v>
      </c>
      <c r="Q31" s="59">
        <v>0</v>
      </c>
      <c r="R31" s="59">
        <v>0</v>
      </c>
      <c r="S31" s="59">
        <v>0</v>
      </c>
      <c r="T31" s="59">
        <v>0</v>
      </c>
      <c r="U31" s="59">
        <v>0</v>
      </c>
    </row>
    <row r="32" spans="1:21" x14ac:dyDescent="0.25">
      <c r="A32" s="13" t="s">
        <v>108</v>
      </c>
      <c r="B32" s="68" t="s">
        <v>286</v>
      </c>
      <c r="C32" s="59">
        <v>0</v>
      </c>
      <c r="D32" s="59">
        <v>0</v>
      </c>
      <c r="E32" s="59">
        <v>0</v>
      </c>
      <c r="F32" s="59">
        <v>0</v>
      </c>
      <c r="G32" s="59">
        <v>76</v>
      </c>
      <c r="H32" s="59">
        <v>0</v>
      </c>
      <c r="I32" s="59">
        <v>2</v>
      </c>
      <c r="J32" s="59">
        <v>0</v>
      </c>
      <c r="K32" s="59">
        <v>-18</v>
      </c>
      <c r="L32" s="59">
        <v>4</v>
      </c>
      <c r="M32" s="59">
        <v>-1</v>
      </c>
      <c r="N32" s="59">
        <v>0</v>
      </c>
      <c r="O32" s="59">
        <v>0</v>
      </c>
      <c r="P32" s="59">
        <v>0</v>
      </c>
      <c r="Q32" s="59">
        <v>0</v>
      </c>
      <c r="R32" s="59">
        <v>0</v>
      </c>
      <c r="S32" s="59">
        <v>0</v>
      </c>
      <c r="T32" s="59">
        <v>0</v>
      </c>
      <c r="U32" s="59">
        <v>0</v>
      </c>
    </row>
    <row r="33" spans="1:21" x14ac:dyDescent="0.25">
      <c r="C33" s="60"/>
      <c r="D33" s="60"/>
      <c r="E33" s="60"/>
      <c r="F33" s="60"/>
      <c r="G33" s="60"/>
      <c r="H33" s="60"/>
      <c r="I33" s="60"/>
      <c r="J33" s="60"/>
      <c r="K33" s="60"/>
      <c r="L33" s="60"/>
      <c r="M33" s="60"/>
      <c r="N33" s="60"/>
      <c r="O33" s="60"/>
      <c r="P33" s="60"/>
      <c r="Q33" s="60"/>
      <c r="R33" s="60"/>
      <c r="S33" s="60"/>
      <c r="T33" s="60"/>
      <c r="U33" s="60"/>
    </row>
    <row r="34" spans="1:21" x14ac:dyDescent="0.25">
      <c r="A34" s="19" t="s">
        <v>109</v>
      </c>
      <c r="B34" s="31" t="s">
        <v>287</v>
      </c>
      <c r="C34" s="60"/>
      <c r="D34" s="60"/>
      <c r="E34" s="60"/>
      <c r="F34" s="60"/>
      <c r="G34" s="60"/>
      <c r="H34" s="60"/>
      <c r="I34" s="60"/>
      <c r="J34" s="60"/>
      <c r="K34" s="60"/>
      <c r="L34" s="60"/>
      <c r="M34" s="60"/>
      <c r="N34" s="60"/>
      <c r="O34" s="60"/>
      <c r="P34" s="60"/>
      <c r="Q34" s="60"/>
      <c r="R34" s="60"/>
      <c r="S34" s="60"/>
      <c r="T34" s="60"/>
      <c r="U34" s="60"/>
    </row>
    <row r="35" spans="1:21" x14ac:dyDescent="0.25">
      <c r="A35" s="13" t="s">
        <v>26</v>
      </c>
      <c r="B35" s="68" t="s">
        <v>197</v>
      </c>
      <c r="C35" s="59">
        <v>-149789</v>
      </c>
      <c r="D35" s="59">
        <v>114162</v>
      </c>
      <c r="E35" s="59">
        <v>201965</v>
      </c>
      <c r="F35" s="59">
        <v>100230</v>
      </c>
      <c r="G35" s="59">
        <v>-50779</v>
      </c>
      <c r="H35" s="59">
        <v>-10700</v>
      </c>
      <c r="I35" s="59">
        <v>220016</v>
      </c>
      <c r="J35" s="59">
        <v>-816</v>
      </c>
      <c r="K35" s="59">
        <v>-253423</v>
      </c>
      <c r="L35" s="59">
        <v>61492</v>
      </c>
      <c r="M35" s="59">
        <v>422236</v>
      </c>
      <c r="N35" s="59">
        <v>220656</v>
      </c>
      <c r="O35" s="59">
        <v>-144415</v>
      </c>
      <c r="P35" s="59">
        <v>-9747</v>
      </c>
      <c r="Q35" s="59">
        <v>474137</v>
      </c>
      <c r="R35" s="59">
        <v>133398</v>
      </c>
      <c r="S35" s="59">
        <v>-336710</v>
      </c>
      <c r="T35" s="59">
        <v>3541</v>
      </c>
      <c r="U35" s="59">
        <v>571971</v>
      </c>
    </row>
    <row r="36" spans="1:21" x14ac:dyDescent="0.25">
      <c r="A36" s="13" t="s">
        <v>27</v>
      </c>
      <c r="B36" s="68" t="s">
        <v>198</v>
      </c>
      <c r="C36" s="59">
        <v>-43836</v>
      </c>
      <c r="D36" s="59">
        <v>-133766</v>
      </c>
      <c r="E36" s="59">
        <v>-538685</v>
      </c>
      <c r="F36" s="59">
        <v>-316675</v>
      </c>
      <c r="G36" s="59">
        <v>-58194</v>
      </c>
      <c r="H36" s="59">
        <v>-197641</v>
      </c>
      <c r="I36" s="59">
        <v>-616612</v>
      </c>
      <c r="J36" s="59">
        <v>-318990</v>
      </c>
      <c r="K36" s="59">
        <v>-37175</v>
      </c>
      <c r="L36" s="59">
        <v>-261349</v>
      </c>
      <c r="M36" s="59">
        <v>-632831</v>
      </c>
      <c r="N36" s="59">
        <v>-536579</v>
      </c>
      <c r="O36" s="59">
        <v>-80629</v>
      </c>
      <c r="P36" s="59">
        <v>-534785</v>
      </c>
      <c r="Q36" s="59">
        <v>-807791</v>
      </c>
      <c r="R36" s="59">
        <v>-599980</v>
      </c>
      <c r="S36" s="59">
        <v>23854</v>
      </c>
      <c r="T36" s="59">
        <v>-249658</v>
      </c>
      <c r="U36" s="59">
        <v>-779219</v>
      </c>
    </row>
    <row r="37" spans="1:21" x14ac:dyDescent="0.25">
      <c r="A37" s="13" t="s">
        <v>29</v>
      </c>
      <c r="B37" s="68" t="s">
        <v>288</v>
      </c>
      <c r="C37" s="59">
        <v>-68091</v>
      </c>
      <c r="D37" s="59">
        <v>-59811</v>
      </c>
      <c r="E37" s="59">
        <v>-378702</v>
      </c>
      <c r="F37" s="59">
        <v>-128342</v>
      </c>
      <c r="G37" s="59">
        <v>-19397</v>
      </c>
      <c r="H37" s="59">
        <v>29913</v>
      </c>
      <c r="I37" s="59">
        <v>-254717</v>
      </c>
      <c r="J37" s="59">
        <v>-110992</v>
      </c>
      <c r="K37" s="59">
        <v>-4501</v>
      </c>
      <c r="L37" s="59">
        <v>-18986</v>
      </c>
      <c r="M37" s="59">
        <v>-430801</v>
      </c>
      <c r="N37" s="59">
        <v>-214646</v>
      </c>
      <c r="O37" s="59">
        <v>-15662</v>
      </c>
      <c r="P37" s="59">
        <v>94651</v>
      </c>
      <c r="Q37" s="59">
        <v>-462992</v>
      </c>
      <c r="R37" s="59">
        <v>-181222</v>
      </c>
      <c r="S37" s="59">
        <v>14967</v>
      </c>
      <c r="T37" s="59">
        <v>-8201</v>
      </c>
      <c r="U37" s="59">
        <v>-15128</v>
      </c>
    </row>
    <row r="38" spans="1:21" x14ac:dyDescent="0.25">
      <c r="A38" s="13" t="s">
        <v>30</v>
      </c>
      <c r="B38" s="68" t="s">
        <v>201</v>
      </c>
      <c r="C38" s="59">
        <v>0</v>
      </c>
      <c r="D38" s="59">
        <v>0</v>
      </c>
      <c r="E38" s="59">
        <v>0</v>
      </c>
      <c r="F38" s="59">
        <v>0</v>
      </c>
      <c r="G38" s="59">
        <v>-1275</v>
      </c>
      <c r="H38" s="59">
        <v>0</v>
      </c>
      <c r="I38" s="59">
        <v>0</v>
      </c>
      <c r="J38" s="59">
        <v>0</v>
      </c>
      <c r="K38" s="59">
        <v>-6725</v>
      </c>
      <c r="L38" s="59">
        <v>8000</v>
      </c>
      <c r="M38" s="59">
        <v>0</v>
      </c>
      <c r="N38" s="59">
        <v>0</v>
      </c>
      <c r="O38" s="59">
        <v>0</v>
      </c>
      <c r="P38" s="59">
        <v>0</v>
      </c>
      <c r="Q38" s="59">
        <v>0</v>
      </c>
      <c r="R38" s="59">
        <v>0</v>
      </c>
      <c r="S38" s="59">
        <v>0</v>
      </c>
      <c r="T38" s="59">
        <v>0</v>
      </c>
      <c r="U38" s="59">
        <v>0</v>
      </c>
    </row>
    <row r="39" spans="1:21" x14ac:dyDescent="0.25">
      <c r="A39" s="13" t="s">
        <v>31</v>
      </c>
      <c r="B39" s="68" t="s">
        <v>202</v>
      </c>
      <c r="C39" s="59">
        <v>-24815</v>
      </c>
      <c r="D39" s="59">
        <v>-4886</v>
      </c>
      <c r="E39" s="59">
        <v>-7339</v>
      </c>
      <c r="F39" s="59">
        <v>-24137</v>
      </c>
      <c r="G39" s="59">
        <v>-40075</v>
      </c>
      <c r="H39" s="59">
        <v>1890</v>
      </c>
      <c r="I39" s="59">
        <v>1837</v>
      </c>
      <c r="J39" s="59">
        <v>-13002</v>
      </c>
      <c r="K39" s="59">
        <v>-15856</v>
      </c>
      <c r="L39" s="59">
        <v>977</v>
      </c>
      <c r="M39" s="59">
        <v>-9205</v>
      </c>
      <c r="N39" s="59">
        <v>-20824</v>
      </c>
      <c r="O39" s="59">
        <v>-112533</v>
      </c>
      <c r="P39" s="59">
        <v>6589</v>
      </c>
      <c r="Q39" s="59">
        <v>-4364</v>
      </c>
      <c r="R39" s="59">
        <v>-44898</v>
      </c>
      <c r="S39" s="59">
        <v>-46130</v>
      </c>
      <c r="T39" s="59">
        <v>1645</v>
      </c>
      <c r="U39" s="59">
        <v>-50</v>
      </c>
    </row>
    <row r="40" spans="1:21" ht="15.75" customHeight="1" x14ac:dyDescent="0.25">
      <c r="A40" s="13" t="s">
        <v>34</v>
      </c>
      <c r="B40" s="68" t="s">
        <v>205</v>
      </c>
      <c r="C40" s="59">
        <v>-6796</v>
      </c>
      <c r="D40" s="59">
        <v>-12408</v>
      </c>
      <c r="E40" s="59">
        <v>3524</v>
      </c>
      <c r="F40" s="59">
        <v>5937</v>
      </c>
      <c r="G40" s="59">
        <v>-7326</v>
      </c>
      <c r="H40" s="59">
        <v>-11151</v>
      </c>
      <c r="I40" s="59">
        <v>-1269</v>
      </c>
      <c r="J40" s="59">
        <v>6954</v>
      </c>
      <c r="K40" s="59">
        <v>-17305</v>
      </c>
      <c r="L40" s="59">
        <v>25605</v>
      </c>
      <c r="M40" s="59">
        <v>27380</v>
      </c>
      <c r="N40" s="59">
        <v>28676</v>
      </c>
      <c r="O40" s="59">
        <v>29757</v>
      </c>
      <c r="P40" s="59">
        <v>-2481</v>
      </c>
      <c r="Q40" s="59">
        <v>1548</v>
      </c>
      <c r="R40" s="59">
        <v>3109</v>
      </c>
      <c r="S40" s="59">
        <v>4350</v>
      </c>
      <c r="T40" s="59">
        <v>-15195</v>
      </c>
      <c r="U40" s="59">
        <v>-6518</v>
      </c>
    </row>
    <row r="41" spans="1:21" ht="15.75" customHeight="1" x14ac:dyDescent="0.25">
      <c r="C41" s="60"/>
      <c r="D41" s="60"/>
      <c r="E41" s="60"/>
      <c r="F41" s="60"/>
      <c r="G41" s="60"/>
      <c r="H41" s="60"/>
      <c r="I41" s="60"/>
      <c r="J41" s="60"/>
      <c r="K41" s="77"/>
      <c r="L41" s="60"/>
      <c r="M41" s="60"/>
      <c r="N41" s="60"/>
      <c r="O41" s="60"/>
      <c r="P41" s="60"/>
      <c r="Q41" s="60"/>
      <c r="R41" s="60"/>
      <c r="S41" s="60"/>
      <c r="T41" s="60"/>
      <c r="U41" s="60"/>
    </row>
    <row r="42" spans="1:21" x14ac:dyDescent="0.25">
      <c r="A42" s="19" t="s">
        <v>110</v>
      </c>
      <c r="B42" s="31" t="s">
        <v>289</v>
      </c>
      <c r="C42" s="60"/>
      <c r="D42" s="60"/>
      <c r="E42" s="60"/>
      <c r="F42" s="60"/>
      <c r="G42" s="60"/>
      <c r="H42" s="60"/>
      <c r="I42" s="60"/>
      <c r="J42" s="60"/>
      <c r="K42" s="60"/>
      <c r="L42" s="60"/>
      <c r="M42" s="60"/>
      <c r="N42" s="60"/>
      <c r="O42" s="60"/>
      <c r="P42" s="60"/>
      <c r="Q42" s="60"/>
      <c r="R42" s="60"/>
      <c r="S42" s="60"/>
      <c r="T42" s="60"/>
      <c r="U42" s="60"/>
    </row>
    <row r="43" spans="1:21" x14ac:dyDescent="0.25">
      <c r="A43" s="13" t="s">
        <v>46</v>
      </c>
      <c r="B43" s="68" t="s">
        <v>221</v>
      </c>
      <c r="C43" s="59">
        <v>38098</v>
      </c>
      <c r="D43" s="59">
        <v>-1541</v>
      </c>
      <c r="E43" s="59">
        <v>32708</v>
      </c>
      <c r="F43" s="59">
        <v>22947</v>
      </c>
      <c r="G43" s="59">
        <v>40524</v>
      </c>
      <c r="H43" s="59">
        <v>85227</v>
      </c>
      <c r="I43" s="59">
        <v>59477</v>
      </c>
      <c r="J43" s="59">
        <v>76061</v>
      </c>
      <c r="K43" s="59">
        <v>51228</v>
      </c>
      <c r="L43" s="59">
        <v>110205</v>
      </c>
      <c r="M43" s="59">
        <v>151591</v>
      </c>
      <c r="N43" s="59">
        <v>54062</v>
      </c>
      <c r="O43" s="59">
        <v>-28877</v>
      </c>
      <c r="P43" s="59">
        <v>338064</v>
      </c>
      <c r="Q43" s="59">
        <v>215651</v>
      </c>
      <c r="R43" s="59">
        <v>243878</v>
      </c>
      <c r="S43" s="59">
        <v>13773</v>
      </c>
      <c r="T43" s="59">
        <v>203261</v>
      </c>
      <c r="U43" s="59">
        <v>150012</v>
      </c>
    </row>
    <row r="44" spans="1:21" x14ac:dyDescent="0.25">
      <c r="A44" s="13" t="s">
        <v>50</v>
      </c>
      <c r="B44" s="68" t="s">
        <v>225</v>
      </c>
      <c r="C44" s="59">
        <v>1211</v>
      </c>
      <c r="D44" s="59">
        <v>2009</v>
      </c>
      <c r="E44" s="59">
        <v>397</v>
      </c>
      <c r="F44" s="59">
        <v>1199</v>
      </c>
      <c r="G44" s="59">
        <v>5677</v>
      </c>
      <c r="H44" s="59">
        <v>2909</v>
      </c>
      <c r="I44" s="59">
        <v>-2277</v>
      </c>
      <c r="J44" s="59">
        <v>-1399</v>
      </c>
      <c r="K44" s="59">
        <v>102</v>
      </c>
      <c r="L44" s="59">
        <v>2044</v>
      </c>
      <c r="M44" s="59">
        <v>3900</v>
      </c>
      <c r="N44" s="59">
        <v>-213</v>
      </c>
      <c r="O44" s="59">
        <v>-722</v>
      </c>
      <c r="P44" s="59">
        <v>4480</v>
      </c>
      <c r="Q44" s="59">
        <v>-505</v>
      </c>
      <c r="R44" s="59">
        <v>1838</v>
      </c>
      <c r="S44" s="59">
        <v>4183</v>
      </c>
      <c r="T44" s="59">
        <v>2373</v>
      </c>
      <c r="U44" s="59">
        <v>-1328</v>
      </c>
    </row>
    <row r="45" spans="1:21" x14ac:dyDescent="0.25">
      <c r="A45" s="13" t="s">
        <v>387</v>
      </c>
      <c r="B45" s="68" t="s">
        <v>405</v>
      </c>
      <c r="C45" s="59"/>
      <c r="D45" s="59"/>
      <c r="E45" s="59"/>
      <c r="F45" s="59"/>
      <c r="G45" s="59"/>
      <c r="H45" s="59"/>
      <c r="I45" s="59"/>
      <c r="J45" s="59"/>
      <c r="K45" s="59"/>
      <c r="L45" s="59"/>
      <c r="M45" s="59"/>
      <c r="N45" s="59"/>
      <c r="O45" s="59">
        <v>0</v>
      </c>
      <c r="P45" s="59">
        <v>0</v>
      </c>
      <c r="Q45" s="59">
        <v>0</v>
      </c>
      <c r="R45" s="59"/>
      <c r="S45" s="59">
        <v>-14452</v>
      </c>
      <c r="T45" s="59">
        <v>0</v>
      </c>
      <c r="U45" s="59">
        <v>0</v>
      </c>
    </row>
    <row r="46" spans="1:21" x14ac:dyDescent="0.25">
      <c r="A46" s="13" t="s">
        <v>53</v>
      </c>
      <c r="B46" s="68" t="s">
        <v>228</v>
      </c>
      <c r="C46" s="59">
        <v>1516</v>
      </c>
      <c r="D46" s="59">
        <v>3477</v>
      </c>
      <c r="E46" s="59">
        <v>635</v>
      </c>
      <c r="F46" s="59">
        <v>18169</v>
      </c>
      <c r="G46" s="59">
        <v>380</v>
      </c>
      <c r="H46" s="59">
        <v>2279</v>
      </c>
      <c r="I46" s="59">
        <v>1571</v>
      </c>
      <c r="J46" s="59">
        <v>14992</v>
      </c>
      <c r="K46" s="59">
        <v>2143</v>
      </c>
      <c r="L46" s="59">
        <v>2228</v>
      </c>
      <c r="M46" s="59">
        <v>2789</v>
      </c>
      <c r="N46" s="59">
        <v>1988</v>
      </c>
      <c r="O46" s="59">
        <v>9930</v>
      </c>
      <c r="P46" s="59">
        <v>-10620</v>
      </c>
      <c r="Q46" s="59">
        <v>6511</v>
      </c>
      <c r="R46" s="59">
        <v>12422</v>
      </c>
      <c r="S46" s="59">
        <v>6839</v>
      </c>
      <c r="T46" s="59">
        <v>-4898</v>
      </c>
      <c r="U46" s="59">
        <v>-5786</v>
      </c>
    </row>
    <row r="47" spans="1:21" x14ac:dyDescent="0.25">
      <c r="A47" s="13" t="s">
        <v>51</v>
      </c>
      <c r="B47" s="68" t="s">
        <v>226</v>
      </c>
      <c r="C47" s="59">
        <v>0</v>
      </c>
      <c r="D47" s="59">
        <v>0</v>
      </c>
      <c r="E47" s="59">
        <v>0</v>
      </c>
      <c r="F47" s="59">
        <v>0</v>
      </c>
      <c r="G47" s="59">
        <v>0</v>
      </c>
      <c r="H47" s="59">
        <v>0</v>
      </c>
      <c r="I47" s="59">
        <v>0</v>
      </c>
      <c r="J47" s="59">
        <v>0</v>
      </c>
      <c r="K47" s="59">
        <v>0</v>
      </c>
      <c r="L47" s="59">
        <v>0</v>
      </c>
      <c r="M47" s="59">
        <v>0</v>
      </c>
      <c r="N47" s="59">
        <v>0</v>
      </c>
      <c r="O47" s="59">
        <v>0</v>
      </c>
      <c r="P47" s="59">
        <v>0</v>
      </c>
      <c r="Q47" s="59">
        <v>0</v>
      </c>
      <c r="R47" s="59">
        <v>0</v>
      </c>
      <c r="S47" s="59">
        <v>0</v>
      </c>
      <c r="T47" s="59">
        <v>0</v>
      </c>
      <c r="U47" s="59">
        <v>0</v>
      </c>
    </row>
    <row r="48" spans="1:21" x14ac:dyDescent="0.25">
      <c r="A48" s="13" t="s">
        <v>48</v>
      </c>
      <c r="B48" s="68" t="s">
        <v>288</v>
      </c>
      <c r="C48" s="59">
        <v>30697</v>
      </c>
      <c r="D48" s="59">
        <v>57962</v>
      </c>
      <c r="E48" s="59">
        <v>358780</v>
      </c>
      <c r="F48" s="59">
        <v>189871</v>
      </c>
      <c r="G48" s="59">
        <v>4785</v>
      </c>
      <c r="H48" s="59">
        <v>15257</v>
      </c>
      <c r="I48" s="59">
        <v>198983</v>
      </c>
      <c r="J48" s="59">
        <v>257165</v>
      </c>
      <c r="K48" s="59">
        <v>6777</v>
      </c>
      <c r="L48" s="59">
        <v>-22046</v>
      </c>
      <c r="M48" s="59">
        <v>86060</v>
      </c>
      <c r="N48" s="59">
        <v>223017</v>
      </c>
      <c r="O48" s="59">
        <v>54099</v>
      </c>
      <c r="P48" s="59">
        <v>44225</v>
      </c>
      <c r="Q48" s="59">
        <v>268395</v>
      </c>
      <c r="R48" s="59">
        <v>170346</v>
      </c>
      <c r="S48" s="59">
        <v>81167</v>
      </c>
      <c r="T48" s="59">
        <v>-4163</v>
      </c>
      <c r="U48" s="59">
        <v>273595</v>
      </c>
    </row>
    <row r="49" spans="1:21" x14ac:dyDescent="0.25">
      <c r="A49" s="13" t="s">
        <v>388</v>
      </c>
      <c r="B49" s="68" t="s">
        <v>406</v>
      </c>
      <c r="C49" s="59">
        <v>0</v>
      </c>
      <c r="D49" s="59">
        <v>0</v>
      </c>
      <c r="E49" s="59">
        <v>0</v>
      </c>
      <c r="F49" s="59">
        <v>0</v>
      </c>
      <c r="G49" s="59">
        <v>0</v>
      </c>
      <c r="H49" s="59">
        <v>0</v>
      </c>
      <c r="I49" s="59">
        <v>0</v>
      </c>
      <c r="J49" s="59">
        <v>0</v>
      </c>
      <c r="K49" s="59">
        <v>0</v>
      </c>
      <c r="L49" s="59">
        <v>0</v>
      </c>
      <c r="M49" s="59">
        <v>0</v>
      </c>
      <c r="N49" s="59">
        <v>0</v>
      </c>
      <c r="O49" s="59">
        <v>0</v>
      </c>
      <c r="P49" s="59">
        <v>0</v>
      </c>
      <c r="Q49" s="59">
        <v>0</v>
      </c>
      <c r="R49" s="59">
        <v>0</v>
      </c>
      <c r="S49" s="59">
        <v>0</v>
      </c>
      <c r="T49" s="59">
        <v>0</v>
      </c>
      <c r="U49" s="59">
        <v>0</v>
      </c>
    </row>
    <row r="50" spans="1:21" x14ac:dyDescent="0.25">
      <c r="B50" s="5"/>
      <c r="C50" s="60"/>
      <c r="D50" s="60"/>
      <c r="E50" s="60"/>
      <c r="F50" s="60"/>
      <c r="G50" s="60"/>
      <c r="H50" s="60"/>
      <c r="I50" s="60"/>
      <c r="J50" s="60"/>
      <c r="K50" s="60"/>
      <c r="L50" s="60"/>
      <c r="M50" s="60"/>
      <c r="N50" s="60"/>
      <c r="O50" s="60"/>
      <c r="P50" s="60"/>
      <c r="Q50" s="60"/>
      <c r="R50" s="60"/>
      <c r="S50" s="60"/>
      <c r="T50" s="60"/>
      <c r="U50" s="60"/>
    </row>
    <row r="51" spans="1:21" s="31" customFormat="1" x14ac:dyDescent="0.25">
      <c r="A51" s="26" t="s">
        <v>111</v>
      </c>
      <c r="B51" s="88" t="s">
        <v>290</v>
      </c>
      <c r="C51" s="61">
        <f t="shared" ref="C51:T51" si="1">SUM(C10,C13:C32,C35:C40,C43:C49)</f>
        <v>-61448</v>
      </c>
      <c r="D51" s="61">
        <f t="shared" si="1"/>
        <v>-41153</v>
      </c>
      <c r="E51" s="61">
        <f t="shared" si="1"/>
        <v>-321314</v>
      </c>
      <c r="F51" s="61">
        <f t="shared" si="1"/>
        <v>4986</v>
      </c>
      <c r="G51" s="61">
        <f t="shared" si="1"/>
        <v>100139</v>
      </c>
      <c r="H51" s="61">
        <f t="shared" si="1"/>
        <v>-75979</v>
      </c>
      <c r="I51" s="61">
        <f t="shared" si="1"/>
        <v>-318422</v>
      </c>
      <c r="J51" s="61">
        <f t="shared" si="1"/>
        <v>132340</v>
      </c>
      <c r="K51" s="61">
        <f t="shared" si="1"/>
        <v>103275</v>
      </c>
      <c r="L51" s="61">
        <f t="shared" si="1"/>
        <v>-117441</v>
      </c>
      <c r="M51" s="61">
        <f t="shared" si="1"/>
        <v>-367891</v>
      </c>
      <c r="N51" s="61">
        <f t="shared" si="1"/>
        <v>-90301</v>
      </c>
      <c r="O51" s="61">
        <f t="shared" si="1"/>
        <v>-182</v>
      </c>
      <c r="P51" s="61">
        <f t="shared" si="1"/>
        <v>-39189</v>
      </c>
      <c r="Q51" s="61">
        <f t="shared" si="1"/>
        <v>-279697</v>
      </c>
      <c r="R51" s="61">
        <f t="shared" si="1"/>
        <v>-99941</v>
      </c>
      <c r="S51" s="61">
        <f t="shared" si="1"/>
        <v>3711</v>
      </c>
      <c r="T51" s="61">
        <f t="shared" si="1"/>
        <v>-47276</v>
      </c>
      <c r="U51" s="61">
        <f>SUM(U10,U13:U32,U35:U40,U43:U49)</f>
        <v>278502</v>
      </c>
    </row>
    <row r="52" spans="1:21" x14ac:dyDescent="0.25">
      <c r="A52" s="13" t="s">
        <v>112</v>
      </c>
      <c r="B52" s="68" t="s">
        <v>291</v>
      </c>
      <c r="C52" s="59">
        <v>-10314</v>
      </c>
      <c r="D52" s="59">
        <v>0</v>
      </c>
      <c r="E52" s="59">
        <v>0</v>
      </c>
      <c r="F52" s="59">
        <v>0</v>
      </c>
      <c r="G52" s="59">
        <v>-29870</v>
      </c>
      <c r="H52" s="59">
        <v>0</v>
      </c>
      <c r="I52" s="59">
        <v>0</v>
      </c>
      <c r="J52" s="59">
        <v>0</v>
      </c>
      <c r="K52" s="59">
        <v>0</v>
      </c>
      <c r="L52" s="59">
        <v>0</v>
      </c>
      <c r="M52" s="59">
        <v>-3554</v>
      </c>
      <c r="N52" s="59">
        <v>-3604</v>
      </c>
      <c r="O52" s="59">
        <v>-3604</v>
      </c>
      <c r="P52" s="59">
        <v>-22</v>
      </c>
      <c r="Q52" s="59">
        <v>0</v>
      </c>
      <c r="R52" s="59">
        <v>0</v>
      </c>
      <c r="S52" s="59">
        <v>0</v>
      </c>
      <c r="T52" s="59">
        <v>0</v>
      </c>
      <c r="U52" s="59">
        <v>0</v>
      </c>
    </row>
    <row r="53" spans="1:21" x14ac:dyDescent="0.25">
      <c r="A53" s="13" t="s">
        <v>113</v>
      </c>
      <c r="B53" s="68" t="s">
        <v>292</v>
      </c>
      <c r="C53" s="59">
        <v>-17896</v>
      </c>
      <c r="D53" s="59">
        <v>-3364</v>
      </c>
      <c r="E53" s="59">
        <v>-7956</v>
      </c>
      <c r="F53" s="59">
        <v>-20022</v>
      </c>
      <c r="G53" s="59">
        <v>-33580</v>
      </c>
      <c r="H53" s="59">
        <v>-18925</v>
      </c>
      <c r="I53" s="59">
        <v>-29737</v>
      </c>
      <c r="J53" s="59">
        <v>-59798</v>
      </c>
      <c r="K53" s="59">
        <v>-89706</v>
      </c>
      <c r="L53" s="59">
        <v>-12334</v>
      </c>
      <c r="M53" s="59">
        <v>-23428</v>
      </c>
      <c r="N53" s="59">
        <v>-96617</v>
      </c>
      <c r="O53" s="59">
        <v>-119894</v>
      </c>
      <c r="P53" s="59">
        <v>-34738</v>
      </c>
      <c r="Q53" s="59">
        <v>-61689</v>
      </c>
      <c r="R53" s="59">
        <v>-94648</v>
      </c>
      <c r="S53" s="59">
        <v>-163045</v>
      </c>
      <c r="T53" s="59">
        <v>-57412</v>
      </c>
      <c r="U53" s="59">
        <v>-95641</v>
      </c>
    </row>
    <row r="54" spans="1:21" x14ac:dyDescent="0.25">
      <c r="C54" s="60"/>
      <c r="D54" s="60"/>
      <c r="E54" s="60"/>
      <c r="F54" s="60"/>
      <c r="G54" s="60"/>
      <c r="H54" s="60"/>
      <c r="I54" s="60"/>
      <c r="J54" s="60"/>
      <c r="K54" s="60"/>
      <c r="L54" s="60"/>
      <c r="M54" s="60"/>
      <c r="N54" s="60"/>
      <c r="O54" s="60"/>
      <c r="P54" s="60"/>
      <c r="Q54" s="60"/>
      <c r="R54" s="60"/>
      <c r="S54" s="60"/>
      <c r="T54" s="60"/>
      <c r="U54" s="60"/>
    </row>
    <row r="55" spans="1:21" s="31" customFormat="1" x14ac:dyDescent="0.25">
      <c r="A55" s="26" t="s">
        <v>114</v>
      </c>
      <c r="B55" s="69" t="s">
        <v>293</v>
      </c>
      <c r="C55" s="61">
        <f t="shared" ref="C55:K55" si="2">SUM(C51:C53)</f>
        <v>-89658</v>
      </c>
      <c r="D55" s="61">
        <f t="shared" si="2"/>
        <v>-44517</v>
      </c>
      <c r="E55" s="61">
        <f t="shared" si="2"/>
        <v>-329270</v>
      </c>
      <c r="F55" s="61">
        <f t="shared" si="2"/>
        <v>-15036</v>
      </c>
      <c r="G55" s="61">
        <f t="shared" si="2"/>
        <v>36689</v>
      </c>
      <c r="H55" s="61">
        <f t="shared" si="2"/>
        <v>-94904</v>
      </c>
      <c r="I55" s="61">
        <f t="shared" si="2"/>
        <v>-348159</v>
      </c>
      <c r="J55" s="61">
        <f t="shared" si="2"/>
        <v>72542</v>
      </c>
      <c r="K55" s="61">
        <f t="shared" si="2"/>
        <v>13569</v>
      </c>
      <c r="L55" s="61">
        <f t="shared" ref="L55:S55" si="3">SUM(L51:L53)</f>
        <v>-129775</v>
      </c>
      <c r="M55" s="61">
        <f t="shared" si="3"/>
        <v>-394873</v>
      </c>
      <c r="N55" s="61">
        <f t="shared" si="3"/>
        <v>-190522</v>
      </c>
      <c r="O55" s="61">
        <f t="shared" si="3"/>
        <v>-123680</v>
      </c>
      <c r="P55" s="61">
        <f t="shared" si="3"/>
        <v>-73949</v>
      </c>
      <c r="Q55" s="61">
        <f t="shared" si="3"/>
        <v>-341386</v>
      </c>
      <c r="R55" s="61">
        <f t="shared" si="3"/>
        <v>-194589</v>
      </c>
      <c r="S55" s="61">
        <f t="shared" si="3"/>
        <v>-159334</v>
      </c>
      <c r="T55" s="61">
        <f>SUM(T51:T53)</f>
        <v>-104688</v>
      </c>
      <c r="U55" s="61">
        <f>SUM(U51:U53)</f>
        <v>182861</v>
      </c>
    </row>
    <row r="56" spans="1:21" x14ac:dyDescent="0.25">
      <c r="A56" s="19"/>
      <c r="B56" s="31"/>
      <c r="C56" s="60"/>
      <c r="D56" s="60"/>
      <c r="E56" s="60"/>
      <c r="F56" s="60"/>
      <c r="G56" s="60"/>
      <c r="H56" s="60"/>
      <c r="I56" s="60"/>
      <c r="J56" s="60"/>
      <c r="K56" s="60"/>
      <c r="L56" s="60"/>
      <c r="M56" s="60"/>
      <c r="N56" s="60"/>
      <c r="O56" s="60"/>
      <c r="P56" s="60"/>
      <c r="Q56" s="60"/>
      <c r="R56" s="60"/>
      <c r="S56" s="60"/>
      <c r="T56" s="60"/>
      <c r="U56" s="60"/>
    </row>
    <row r="57" spans="1:21" x14ac:dyDescent="0.25">
      <c r="A57" s="19" t="s">
        <v>115</v>
      </c>
      <c r="B57" s="31" t="s">
        <v>294</v>
      </c>
      <c r="N57"/>
      <c r="O57"/>
      <c r="U57"/>
    </row>
    <row r="58" spans="1:21" x14ac:dyDescent="0.25">
      <c r="A58" s="26" t="s">
        <v>116</v>
      </c>
      <c r="B58" s="68" t="s">
        <v>295</v>
      </c>
      <c r="C58" s="59">
        <v>546757</v>
      </c>
      <c r="D58" s="59">
        <v>14491</v>
      </c>
      <c r="E58" s="59">
        <v>14491</v>
      </c>
      <c r="F58" s="59">
        <v>17228</v>
      </c>
      <c r="G58" s="59">
        <v>1118347</v>
      </c>
      <c r="H58" s="59">
        <v>873</v>
      </c>
      <c r="I58" s="59">
        <v>87121</v>
      </c>
      <c r="J58" s="59">
        <v>424065</v>
      </c>
      <c r="K58" s="59">
        <v>456338</v>
      </c>
      <c r="L58" s="59">
        <v>195085</v>
      </c>
      <c r="M58" s="59">
        <v>32458</v>
      </c>
      <c r="N58" s="59">
        <v>-1089853</v>
      </c>
      <c r="O58" s="59">
        <v>-770599</v>
      </c>
      <c r="P58" s="59">
        <v>-173893</v>
      </c>
      <c r="Q58" s="59">
        <v>-650999</v>
      </c>
      <c r="R58" s="59">
        <v>-1708231</v>
      </c>
      <c r="S58" s="59">
        <v>-1977686</v>
      </c>
      <c r="T58" s="59">
        <v>-638418</v>
      </c>
      <c r="U58" s="59">
        <v>-1834081</v>
      </c>
    </row>
    <row r="59" spans="1:21" x14ac:dyDescent="0.25">
      <c r="A59" s="26" t="s">
        <v>117</v>
      </c>
      <c r="B59" s="68" t="s">
        <v>296</v>
      </c>
      <c r="C59" s="59">
        <v>-592766</v>
      </c>
      <c r="D59" s="59">
        <v>0</v>
      </c>
      <c r="E59" s="59">
        <v>0</v>
      </c>
      <c r="F59" s="59">
        <v>0</v>
      </c>
      <c r="G59" s="59">
        <v>-1151544</v>
      </c>
      <c r="H59" s="59">
        <v>0</v>
      </c>
      <c r="I59" s="59">
        <v>-1162</v>
      </c>
      <c r="J59" s="59">
        <v>-446649</v>
      </c>
      <c r="K59" s="59">
        <v>-580573</v>
      </c>
      <c r="L59" s="59">
        <v>-172996</v>
      </c>
      <c r="M59" s="59">
        <v>-187402</v>
      </c>
      <c r="N59" s="59">
        <v>1079057</v>
      </c>
      <c r="O59" s="59">
        <v>782573</v>
      </c>
      <c r="P59" s="59">
        <v>69868</v>
      </c>
      <c r="Q59" s="59">
        <v>465670</v>
      </c>
      <c r="R59" s="59">
        <v>1093602</v>
      </c>
      <c r="S59" s="59">
        <v>1686373</v>
      </c>
      <c r="T59" s="59">
        <v>531525</v>
      </c>
      <c r="U59" s="59">
        <v>1167884</v>
      </c>
    </row>
    <row r="60" spans="1:21" x14ac:dyDescent="0.25">
      <c r="A60" s="13" t="s">
        <v>118</v>
      </c>
      <c r="B60" s="68" t="s">
        <v>297</v>
      </c>
      <c r="C60" s="59">
        <v>0</v>
      </c>
      <c r="D60" s="59">
        <v>0</v>
      </c>
      <c r="E60" s="59">
        <v>-25000</v>
      </c>
      <c r="F60" s="59">
        <v>-35000</v>
      </c>
      <c r="G60" s="59">
        <v>-35000</v>
      </c>
      <c r="H60" s="59">
        <v>0</v>
      </c>
      <c r="I60" s="59">
        <v>0</v>
      </c>
      <c r="J60" s="59">
        <v>0</v>
      </c>
      <c r="K60" s="59">
        <v>0</v>
      </c>
      <c r="L60" s="59">
        <v>0</v>
      </c>
      <c r="M60" s="59">
        <v>0</v>
      </c>
      <c r="N60" s="59">
        <v>0</v>
      </c>
      <c r="O60" s="59">
        <v>0</v>
      </c>
      <c r="P60" s="59">
        <v>0</v>
      </c>
      <c r="Q60" s="59">
        <v>0</v>
      </c>
      <c r="R60" s="59">
        <v>0</v>
      </c>
      <c r="S60" s="59">
        <v>0</v>
      </c>
      <c r="T60" s="59">
        <v>0</v>
      </c>
      <c r="U60" s="59">
        <v>0</v>
      </c>
    </row>
    <row r="61" spans="1:21" x14ac:dyDescent="0.25">
      <c r="A61" s="13" t="s">
        <v>383</v>
      </c>
      <c r="B61" s="68" t="str">
        <f>_xlfn.TRANSLATE(A61,"pt","en")</f>
        <v>Payments for the acquisition of a subsidiary and contributions</v>
      </c>
      <c r="C61" s="59"/>
      <c r="D61" s="59"/>
      <c r="E61" s="59"/>
      <c r="F61" s="59"/>
      <c r="G61" s="59"/>
      <c r="H61" s="59"/>
      <c r="I61" s="59"/>
      <c r="J61" s="59"/>
      <c r="K61" s="59"/>
      <c r="L61" s="59"/>
      <c r="M61" s="59"/>
      <c r="N61" s="59">
        <v>0</v>
      </c>
      <c r="O61" s="59">
        <v>0</v>
      </c>
      <c r="P61" s="59">
        <v>0</v>
      </c>
      <c r="Q61" s="59">
        <v>-867</v>
      </c>
      <c r="R61" s="59">
        <v>-867</v>
      </c>
      <c r="S61" s="59">
        <v>-20198</v>
      </c>
      <c r="T61" s="59">
        <v>0</v>
      </c>
      <c r="U61" s="59">
        <v>-50001</v>
      </c>
    </row>
    <row r="62" spans="1:21" x14ac:dyDescent="0.25">
      <c r="A62" s="13" t="s">
        <v>119</v>
      </c>
      <c r="B62" s="68" t="s">
        <v>298</v>
      </c>
      <c r="C62" s="59">
        <v>0</v>
      </c>
      <c r="D62" s="59">
        <v>0</v>
      </c>
      <c r="E62" s="59">
        <v>0</v>
      </c>
      <c r="F62" s="59">
        <v>-150000</v>
      </c>
      <c r="G62" s="59">
        <v>-280384</v>
      </c>
      <c r="H62" s="59">
        <v>0</v>
      </c>
      <c r="I62" s="59">
        <v>0</v>
      </c>
      <c r="J62" s="59">
        <v>0</v>
      </c>
      <c r="K62" s="59">
        <v>-56650</v>
      </c>
      <c r="L62" s="59">
        <v>0</v>
      </c>
      <c r="M62" s="59">
        <v>0</v>
      </c>
      <c r="N62" s="59">
        <v>0</v>
      </c>
      <c r="O62" s="59">
        <v>0</v>
      </c>
      <c r="P62" s="59">
        <v>0</v>
      </c>
      <c r="Q62" s="59">
        <v>0</v>
      </c>
      <c r="R62" s="59">
        <v>0</v>
      </c>
      <c r="S62" s="59">
        <v>0</v>
      </c>
      <c r="T62" s="59">
        <v>0</v>
      </c>
      <c r="U62" s="59">
        <v>0</v>
      </c>
    </row>
    <row r="63" spans="1:21" x14ac:dyDescent="0.25">
      <c r="A63" s="13" t="s">
        <v>394</v>
      </c>
      <c r="B63" s="68" t="s">
        <v>299</v>
      </c>
      <c r="C63" s="59">
        <v>0</v>
      </c>
      <c r="D63" s="59">
        <v>0</v>
      </c>
      <c r="E63" s="59">
        <v>0</v>
      </c>
      <c r="F63" s="59">
        <v>0</v>
      </c>
      <c r="G63" s="59">
        <v>0</v>
      </c>
      <c r="H63" s="59">
        <v>8357</v>
      </c>
      <c r="I63" s="59">
        <v>0</v>
      </c>
      <c r="J63" s="59">
        <v>0</v>
      </c>
      <c r="K63" s="59">
        <v>0</v>
      </c>
      <c r="L63" s="59">
        <v>0</v>
      </c>
      <c r="M63" s="59">
        <v>0</v>
      </c>
      <c r="N63" s="59">
        <v>0</v>
      </c>
      <c r="O63" s="59">
        <v>0</v>
      </c>
      <c r="P63" s="59">
        <v>0</v>
      </c>
      <c r="Q63" s="59">
        <v>0</v>
      </c>
      <c r="R63" s="59">
        <v>0</v>
      </c>
      <c r="S63" s="59">
        <v>0</v>
      </c>
      <c r="T63" s="59">
        <v>0</v>
      </c>
      <c r="U63" s="59">
        <v>0</v>
      </c>
    </row>
    <row r="64" spans="1:21" x14ac:dyDescent="0.25">
      <c r="A64" s="13" t="s">
        <v>120</v>
      </c>
      <c r="B64" s="68" t="s">
        <v>300</v>
      </c>
      <c r="C64" s="59">
        <v>0</v>
      </c>
      <c r="D64" s="59">
        <v>0</v>
      </c>
      <c r="E64" s="59">
        <v>0</v>
      </c>
      <c r="F64" s="59">
        <v>49207</v>
      </c>
      <c r="G64" s="59">
        <v>97037</v>
      </c>
      <c r="H64" s="59">
        <v>45924</v>
      </c>
      <c r="I64" s="59">
        <v>0</v>
      </c>
      <c r="J64" s="59">
        <v>143145</v>
      </c>
      <c r="K64" s="59">
        <v>0</v>
      </c>
      <c r="L64" s="59">
        <v>0</v>
      </c>
      <c r="M64" s="59">
        <v>0</v>
      </c>
      <c r="N64" s="59">
        <v>41158</v>
      </c>
      <c r="O64" s="59">
        <v>40940</v>
      </c>
      <c r="P64" s="59">
        <v>0</v>
      </c>
      <c r="Q64" s="59">
        <v>0</v>
      </c>
      <c r="R64" s="59">
        <v>16228</v>
      </c>
      <c r="S64" s="59">
        <v>20204</v>
      </c>
      <c r="T64" s="59">
        <v>1234</v>
      </c>
      <c r="U64" s="59">
        <v>1148</v>
      </c>
    </row>
    <row r="65" spans="1:21" x14ac:dyDescent="0.25">
      <c r="A65" s="13" t="s">
        <v>121</v>
      </c>
      <c r="B65" s="68" t="s">
        <v>301</v>
      </c>
      <c r="C65" s="59">
        <v>0</v>
      </c>
      <c r="D65" s="59">
        <v>0</v>
      </c>
      <c r="E65" s="59">
        <v>0</v>
      </c>
      <c r="F65" s="59">
        <v>0</v>
      </c>
      <c r="G65" s="59">
        <v>0</v>
      </c>
      <c r="H65" s="59">
        <v>0</v>
      </c>
      <c r="I65" s="59">
        <v>0</v>
      </c>
      <c r="J65" s="59">
        <v>0</v>
      </c>
      <c r="K65" s="59">
        <v>0</v>
      </c>
      <c r="L65" s="59">
        <v>0</v>
      </c>
      <c r="M65" s="59">
        <v>0</v>
      </c>
      <c r="N65" s="59">
        <v>0</v>
      </c>
      <c r="O65" s="59">
        <v>0</v>
      </c>
      <c r="P65" s="59">
        <v>0</v>
      </c>
      <c r="Q65" s="59">
        <v>0</v>
      </c>
      <c r="R65" s="59">
        <v>0</v>
      </c>
      <c r="S65" s="59">
        <v>0</v>
      </c>
      <c r="T65" s="59">
        <v>0</v>
      </c>
      <c r="U65" s="59">
        <v>0</v>
      </c>
    </row>
    <row r="66" spans="1:21" x14ac:dyDescent="0.25">
      <c r="A66" s="13" t="s">
        <v>122</v>
      </c>
      <c r="B66" s="68" t="s">
        <v>302</v>
      </c>
      <c r="C66" s="59">
        <v>0</v>
      </c>
      <c r="D66" s="59">
        <v>0</v>
      </c>
      <c r="E66" s="59">
        <v>0</v>
      </c>
      <c r="F66" s="59">
        <v>0</v>
      </c>
      <c r="G66" s="59">
        <v>0</v>
      </c>
      <c r="H66" s="59">
        <v>0</v>
      </c>
      <c r="I66" s="59">
        <v>0</v>
      </c>
      <c r="J66" s="59">
        <v>0</v>
      </c>
      <c r="K66" s="59">
        <v>0</v>
      </c>
      <c r="L66" s="59">
        <v>0</v>
      </c>
      <c r="M66" s="59">
        <v>0</v>
      </c>
      <c r="N66" s="59">
        <v>0</v>
      </c>
      <c r="O66" s="59">
        <v>0</v>
      </c>
      <c r="P66" s="59">
        <v>0</v>
      </c>
      <c r="Q66" s="59">
        <v>0</v>
      </c>
      <c r="R66" s="59">
        <v>0</v>
      </c>
      <c r="S66" s="59">
        <v>0</v>
      </c>
      <c r="T66" s="59">
        <v>0</v>
      </c>
      <c r="U66" s="59">
        <v>0</v>
      </c>
    </row>
    <row r="67" spans="1:21" x14ac:dyDescent="0.25">
      <c r="A67" s="13" t="s">
        <v>123</v>
      </c>
      <c r="B67" s="68" t="s">
        <v>303</v>
      </c>
      <c r="C67" s="59">
        <v>0</v>
      </c>
      <c r="D67" s="59">
        <v>0</v>
      </c>
      <c r="E67" s="59">
        <v>0</v>
      </c>
      <c r="F67" s="59">
        <v>900</v>
      </c>
      <c r="G67" s="59">
        <v>4527</v>
      </c>
      <c r="H67" s="59">
        <v>4305</v>
      </c>
      <c r="I67" s="59">
        <v>6484</v>
      </c>
      <c r="J67" s="59">
        <v>7569</v>
      </c>
      <c r="K67" s="59">
        <v>9247</v>
      </c>
      <c r="L67" s="59">
        <v>1604</v>
      </c>
      <c r="M67" s="59">
        <v>2012</v>
      </c>
      <c r="N67" s="59">
        <v>3325</v>
      </c>
      <c r="O67" s="59">
        <v>3860</v>
      </c>
      <c r="P67" s="59">
        <v>758</v>
      </c>
      <c r="Q67" s="59">
        <v>1544</v>
      </c>
      <c r="R67" s="59">
        <v>1936</v>
      </c>
      <c r="S67" s="59">
        <v>1825</v>
      </c>
      <c r="T67" s="59">
        <v>0</v>
      </c>
      <c r="U67" s="59">
        <v>0</v>
      </c>
    </row>
    <row r="68" spans="1:21" x14ac:dyDescent="0.25">
      <c r="A68" s="13" t="s">
        <v>124</v>
      </c>
      <c r="B68" s="68" t="s">
        <v>304</v>
      </c>
      <c r="C68" s="59">
        <v>0</v>
      </c>
      <c r="D68" s="59">
        <v>0</v>
      </c>
      <c r="E68" s="59">
        <v>0</v>
      </c>
      <c r="F68" s="59">
        <v>0</v>
      </c>
      <c r="G68" s="59">
        <v>25123</v>
      </c>
      <c r="H68" s="59">
        <v>0</v>
      </c>
      <c r="I68" s="59">
        <v>0</v>
      </c>
      <c r="J68" s="59">
        <v>0</v>
      </c>
      <c r="K68" s="59">
        <v>55938</v>
      </c>
      <c r="L68" s="59">
        <v>0</v>
      </c>
      <c r="M68" s="59">
        <v>0</v>
      </c>
      <c r="N68" s="59">
        <v>0</v>
      </c>
      <c r="O68" s="59">
        <v>0</v>
      </c>
      <c r="P68" s="59">
        <v>0</v>
      </c>
      <c r="Q68" s="59">
        <v>0</v>
      </c>
      <c r="R68" s="59">
        <v>0</v>
      </c>
      <c r="S68" s="59">
        <v>0</v>
      </c>
      <c r="T68" s="59">
        <v>0</v>
      </c>
      <c r="U68" s="59">
        <v>0</v>
      </c>
    </row>
    <row r="69" spans="1:21" x14ac:dyDescent="0.25">
      <c r="A69" s="13" t="s">
        <v>125</v>
      </c>
      <c r="B69" s="68" t="s">
        <v>305</v>
      </c>
      <c r="C69" s="59">
        <v>0</v>
      </c>
      <c r="D69" s="59">
        <v>0</v>
      </c>
      <c r="E69" s="59">
        <v>0</v>
      </c>
      <c r="F69" s="59">
        <v>0</v>
      </c>
      <c r="G69" s="59">
        <v>0</v>
      </c>
      <c r="H69" s="59">
        <v>0</v>
      </c>
      <c r="I69" s="59">
        <v>0</v>
      </c>
      <c r="J69" s="59">
        <v>0</v>
      </c>
      <c r="K69" s="59">
        <v>29568</v>
      </c>
      <c r="L69" s="59">
        <v>0</v>
      </c>
      <c r="M69" s="59">
        <v>0</v>
      </c>
      <c r="N69" s="59">
        <v>0</v>
      </c>
      <c r="O69" s="59">
        <v>0</v>
      </c>
      <c r="P69" s="59">
        <v>0</v>
      </c>
      <c r="Q69" s="59">
        <v>0</v>
      </c>
      <c r="R69" s="59">
        <v>0</v>
      </c>
      <c r="S69" s="59">
        <v>0</v>
      </c>
      <c r="T69" s="59">
        <v>0</v>
      </c>
      <c r="U69" s="59">
        <v>0</v>
      </c>
    </row>
    <row r="70" spans="1:21" x14ac:dyDescent="0.25">
      <c r="A70" s="13" t="s">
        <v>126</v>
      </c>
      <c r="B70" s="68" t="s">
        <v>306</v>
      </c>
      <c r="C70" s="59">
        <v>-107862</v>
      </c>
      <c r="D70" s="59">
        <v>-74316</v>
      </c>
      <c r="E70" s="59">
        <v>-91131</v>
      </c>
      <c r="F70" s="59">
        <v>-159013</v>
      </c>
      <c r="G70" s="59">
        <v>-180543</v>
      </c>
      <c r="H70" s="59">
        <v>-59914</v>
      </c>
      <c r="I70" s="59">
        <v>-126079</v>
      </c>
      <c r="J70" s="59">
        <v>-189580</v>
      </c>
      <c r="K70" s="59">
        <v>-213414</v>
      </c>
      <c r="L70" s="59">
        <v>-5946</v>
      </c>
      <c r="M70" s="59">
        <v>-84766</v>
      </c>
      <c r="N70" s="59">
        <v>-139675</v>
      </c>
      <c r="O70" s="59">
        <v>-173954</v>
      </c>
      <c r="P70" s="59">
        <v>-4653</v>
      </c>
      <c r="Q70" s="59">
        <v>-11645</v>
      </c>
      <c r="R70" s="59">
        <v>-37840</v>
      </c>
      <c r="S70" s="59">
        <v>-71242</v>
      </c>
      <c r="T70" s="59">
        <v>-13266</v>
      </c>
      <c r="U70" s="59">
        <v>-59032</v>
      </c>
    </row>
    <row r="71" spans="1:21" x14ac:dyDescent="0.25">
      <c r="A71" s="13" t="s">
        <v>127</v>
      </c>
      <c r="B71" s="68" t="s">
        <v>307</v>
      </c>
      <c r="C71" s="59">
        <v>-25</v>
      </c>
      <c r="D71" s="59">
        <v>0</v>
      </c>
      <c r="E71" s="59">
        <v>0</v>
      </c>
      <c r="F71" s="59">
        <v>0</v>
      </c>
      <c r="G71" s="59">
        <v>0</v>
      </c>
      <c r="H71" s="59">
        <v>0</v>
      </c>
      <c r="I71" s="59">
        <v>0</v>
      </c>
      <c r="J71" s="59">
        <v>0</v>
      </c>
      <c r="K71" s="59">
        <v>-44</v>
      </c>
      <c r="L71" s="59">
        <v>-363</v>
      </c>
      <c r="M71" s="59">
        <v>-136</v>
      </c>
      <c r="N71" s="59">
        <v>-136</v>
      </c>
      <c r="O71" s="59">
        <v>-136</v>
      </c>
      <c r="P71" s="59">
        <v>-604</v>
      </c>
      <c r="Q71" s="59">
        <v>-604</v>
      </c>
      <c r="R71" s="59">
        <v>-1694</v>
      </c>
      <c r="S71" s="59">
        <v>-8815</v>
      </c>
      <c r="T71" s="59">
        <v>-559</v>
      </c>
      <c r="U71" s="59">
        <v>-2144</v>
      </c>
    </row>
    <row r="72" spans="1:21" x14ac:dyDescent="0.25">
      <c r="C72" s="62"/>
      <c r="D72" s="62"/>
      <c r="E72" s="62"/>
      <c r="F72" s="62"/>
      <c r="G72" s="62"/>
      <c r="H72" s="62"/>
      <c r="I72" s="62"/>
      <c r="J72" s="62"/>
      <c r="K72" s="62"/>
      <c r="L72" s="62"/>
      <c r="M72" s="62"/>
      <c r="N72" s="62"/>
      <c r="O72" s="62"/>
      <c r="P72" s="62"/>
      <c r="Q72" s="62"/>
      <c r="R72" s="62"/>
      <c r="S72" s="62"/>
      <c r="T72" s="62"/>
      <c r="U72" s="62"/>
    </row>
    <row r="73" spans="1:21" s="31" customFormat="1" x14ac:dyDescent="0.25">
      <c r="A73" s="26" t="s">
        <v>128</v>
      </c>
      <c r="B73" s="69" t="s">
        <v>308</v>
      </c>
      <c r="C73" s="61">
        <f t="shared" ref="C73:H73" si="4">SUM(C59:C71)</f>
        <v>-700653</v>
      </c>
      <c r="D73" s="61">
        <f t="shared" si="4"/>
        <v>-74316</v>
      </c>
      <c r="E73" s="61">
        <f t="shared" si="4"/>
        <v>-116131</v>
      </c>
      <c r="F73" s="61">
        <f t="shared" si="4"/>
        <v>-293906</v>
      </c>
      <c r="G73" s="61">
        <f t="shared" si="4"/>
        <v>-1520784</v>
      </c>
      <c r="H73" s="61">
        <f t="shared" si="4"/>
        <v>-1328</v>
      </c>
      <c r="I73" s="61">
        <f t="shared" ref="I73:M73" si="5">SUM(I59:I72)</f>
        <v>-120757</v>
      </c>
      <c r="J73" s="61">
        <f t="shared" si="5"/>
        <v>-485515</v>
      </c>
      <c r="K73" s="61">
        <f t="shared" si="5"/>
        <v>-755928</v>
      </c>
      <c r="L73" s="61">
        <f t="shared" si="5"/>
        <v>-177701</v>
      </c>
      <c r="M73" s="61">
        <f t="shared" si="5"/>
        <v>-270292</v>
      </c>
      <c r="N73" s="61">
        <f t="shared" ref="N73:U73" si="6">SUM(N58:N72)</f>
        <v>-106124</v>
      </c>
      <c r="O73" s="61">
        <f t="shared" si="6"/>
        <v>-117316</v>
      </c>
      <c r="P73" s="61">
        <f t="shared" si="6"/>
        <v>-108524</v>
      </c>
      <c r="Q73" s="61">
        <f t="shared" si="6"/>
        <v>-196901</v>
      </c>
      <c r="R73" s="61">
        <f t="shared" si="6"/>
        <v>-636866</v>
      </c>
      <c r="S73" s="61">
        <f t="shared" si="6"/>
        <v>-369539</v>
      </c>
      <c r="T73" s="61">
        <f t="shared" si="6"/>
        <v>-119484</v>
      </c>
      <c r="U73" s="61">
        <f t="shared" si="6"/>
        <v>-776226</v>
      </c>
    </row>
    <row r="74" spans="1:21" x14ac:dyDescent="0.25">
      <c r="A74" s="19"/>
      <c r="B74" s="31"/>
      <c r="C74" s="60"/>
      <c r="D74" s="60"/>
      <c r="E74" s="60"/>
      <c r="F74" s="60"/>
      <c r="G74" s="60"/>
      <c r="H74" s="60"/>
      <c r="I74" s="60"/>
      <c r="J74" s="60"/>
      <c r="K74" s="60"/>
      <c r="L74" s="60"/>
      <c r="M74" s="60"/>
      <c r="N74" s="60"/>
      <c r="O74" s="60"/>
      <c r="P74" s="60"/>
      <c r="Q74" s="60"/>
      <c r="R74" s="60"/>
      <c r="S74" s="60"/>
      <c r="T74" s="60"/>
      <c r="U74" s="60"/>
    </row>
    <row r="75" spans="1:21" x14ac:dyDescent="0.25">
      <c r="A75" s="19" t="s">
        <v>129</v>
      </c>
      <c r="B75" s="31" t="s">
        <v>309</v>
      </c>
      <c r="C75" s="60"/>
      <c r="D75" s="60"/>
      <c r="E75" s="60"/>
      <c r="F75" s="60"/>
      <c r="G75" s="60"/>
      <c r="H75" s="60"/>
      <c r="I75" s="60"/>
      <c r="J75" s="60"/>
      <c r="K75" s="60"/>
      <c r="L75" s="60"/>
      <c r="M75" s="60"/>
      <c r="N75" s="60"/>
      <c r="O75" s="60"/>
      <c r="P75" s="60"/>
      <c r="Q75" s="60"/>
      <c r="R75" s="60"/>
      <c r="S75" s="60"/>
      <c r="T75" s="60"/>
      <c r="U75" s="60"/>
    </row>
    <row r="76" spans="1:21" x14ac:dyDescent="0.25">
      <c r="A76" s="13" t="s">
        <v>130</v>
      </c>
      <c r="B76" s="68" t="s">
        <v>310</v>
      </c>
      <c r="C76" s="59">
        <v>0</v>
      </c>
      <c r="D76" s="59">
        <v>0</v>
      </c>
      <c r="E76" s="59">
        <v>0</v>
      </c>
      <c r="F76" s="59">
        <v>0</v>
      </c>
      <c r="G76" s="59">
        <v>0</v>
      </c>
      <c r="H76" s="59">
        <v>0</v>
      </c>
      <c r="I76" s="59">
        <v>0</v>
      </c>
      <c r="J76" s="59">
        <v>0</v>
      </c>
      <c r="K76" s="59">
        <v>0</v>
      </c>
      <c r="L76" s="59">
        <v>0</v>
      </c>
      <c r="M76" s="59">
        <v>0</v>
      </c>
      <c r="N76" s="59">
        <v>0</v>
      </c>
      <c r="O76" s="59">
        <v>0</v>
      </c>
      <c r="P76" s="59">
        <v>0</v>
      </c>
      <c r="Q76" s="59">
        <v>0</v>
      </c>
      <c r="R76" s="59">
        <v>0</v>
      </c>
      <c r="S76" s="59">
        <v>0</v>
      </c>
      <c r="T76" s="59">
        <v>0</v>
      </c>
      <c r="U76" s="59">
        <v>0</v>
      </c>
    </row>
    <row r="77" spans="1:21" x14ac:dyDescent="0.25">
      <c r="A77" s="13" t="s">
        <v>118</v>
      </c>
      <c r="B77" s="68" t="s">
        <v>297</v>
      </c>
      <c r="C77" s="59">
        <v>0</v>
      </c>
      <c r="D77" s="59">
        <v>0</v>
      </c>
      <c r="E77" s="59">
        <v>0</v>
      </c>
      <c r="F77" s="59">
        <v>0</v>
      </c>
      <c r="G77" s="59">
        <v>0</v>
      </c>
      <c r="H77" s="59">
        <v>0</v>
      </c>
      <c r="I77" s="59">
        <v>0</v>
      </c>
      <c r="J77" s="59">
        <v>0</v>
      </c>
      <c r="K77" s="59">
        <v>0</v>
      </c>
      <c r="L77" s="59">
        <v>0</v>
      </c>
      <c r="M77" s="59">
        <v>0</v>
      </c>
      <c r="N77" s="59">
        <v>0</v>
      </c>
      <c r="O77" s="59">
        <v>0</v>
      </c>
      <c r="P77" s="59">
        <v>0</v>
      </c>
      <c r="Q77" s="59">
        <v>0</v>
      </c>
      <c r="R77" s="59">
        <v>0</v>
      </c>
      <c r="S77" s="59">
        <v>0</v>
      </c>
      <c r="T77" s="59">
        <v>0</v>
      </c>
      <c r="U77" s="59">
        <v>0</v>
      </c>
    </row>
    <row r="78" spans="1:21" x14ac:dyDescent="0.25">
      <c r="A78" s="13" t="s">
        <v>131</v>
      </c>
      <c r="B78" s="68" t="s">
        <v>311</v>
      </c>
      <c r="C78" s="59">
        <v>-2385</v>
      </c>
      <c r="D78" s="59">
        <v>0</v>
      </c>
      <c r="E78" s="59">
        <v>0</v>
      </c>
      <c r="F78" s="59">
        <v>0</v>
      </c>
      <c r="G78" s="59">
        <v>-4700</v>
      </c>
      <c r="H78" s="59">
        <v>0</v>
      </c>
      <c r="I78" s="59">
        <v>-1597</v>
      </c>
      <c r="J78" s="59">
        <v>-1597</v>
      </c>
      <c r="K78" s="59">
        <v>-1597</v>
      </c>
      <c r="L78" s="59">
        <v>0</v>
      </c>
      <c r="M78" s="59">
        <v>0</v>
      </c>
      <c r="N78" s="59">
        <v>0</v>
      </c>
      <c r="O78" s="59">
        <v>0</v>
      </c>
      <c r="P78" s="59">
        <v>0</v>
      </c>
      <c r="Q78" s="59">
        <v>0</v>
      </c>
      <c r="R78" s="59">
        <v>0</v>
      </c>
      <c r="S78" s="59">
        <v>0</v>
      </c>
      <c r="T78" s="59">
        <v>0</v>
      </c>
      <c r="U78" s="59">
        <v>0</v>
      </c>
    </row>
    <row r="79" spans="1:21" x14ac:dyDescent="0.25">
      <c r="A79" s="13" t="s">
        <v>132</v>
      </c>
      <c r="B79" s="68" t="s">
        <v>312</v>
      </c>
      <c r="C79" s="59">
        <v>0</v>
      </c>
      <c r="D79" s="59">
        <v>0</v>
      </c>
      <c r="E79" s="59">
        <v>0</v>
      </c>
      <c r="F79" s="59">
        <v>0</v>
      </c>
      <c r="G79" s="59">
        <v>0</v>
      </c>
      <c r="H79" s="59">
        <v>0</v>
      </c>
      <c r="I79" s="59">
        <v>0</v>
      </c>
      <c r="J79" s="59">
        <v>0</v>
      </c>
      <c r="K79" s="59">
        <v>0</v>
      </c>
      <c r="L79" s="59">
        <v>0</v>
      </c>
      <c r="M79" s="59">
        <v>0</v>
      </c>
      <c r="N79" s="59">
        <v>0</v>
      </c>
      <c r="O79" s="59">
        <v>0</v>
      </c>
      <c r="P79" s="59">
        <v>0</v>
      </c>
      <c r="Q79" s="59">
        <v>0</v>
      </c>
      <c r="R79" s="59">
        <v>0</v>
      </c>
      <c r="S79" s="59">
        <v>0</v>
      </c>
      <c r="T79" s="59">
        <v>0</v>
      </c>
      <c r="U79" s="59">
        <v>0</v>
      </c>
    </row>
    <row r="80" spans="1:21" x14ac:dyDescent="0.25">
      <c r="A80" s="13" t="s">
        <v>190</v>
      </c>
      <c r="B80" s="68" t="s">
        <v>313</v>
      </c>
      <c r="C80" s="59">
        <v>0</v>
      </c>
      <c r="D80" s="59">
        <v>0</v>
      </c>
      <c r="E80" s="59">
        <v>0</v>
      </c>
      <c r="F80" s="59">
        <v>0</v>
      </c>
      <c r="G80" s="59">
        <v>0</v>
      </c>
      <c r="H80" s="59">
        <v>0</v>
      </c>
      <c r="I80" s="59">
        <v>0</v>
      </c>
      <c r="J80" s="59">
        <v>0</v>
      </c>
      <c r="K80" s="59">
        <v>172569</v>
      </c>
      <c r="L80" s="59">
        <v>1419</v>
      </c>
      <c r="M80" s="59">
        <v>0</v>
      </c>
      <c r="N80" s="59">
        <v>0</v>
      </c>
      <c r="O80" s="59">
        <v>0</v>
      </c>
      <c r="P80" s="59">
        <v>0</v>
      </c>
      <c r="Q80" s="59">
        <v>0</v>
      </c>
      <c r="R80" s="59">
        <v>0</v>
      </c>
      <c r="S80" s="59">
        <v>0</v>
      </c>
      <c r="T80" s="59">
        <v>0</v>
      </c>
      <c r="U80" s="59">
        <v>0</v>
      </c>
    </row>
    <row r="81" spans="1:21" x14ac:dyDescent="0.25">
      <c r="A81" s="13" t="s">
        <v>189</v>
      </c>
      <c r="B81" s="68" t="s">
        <v>314</v>
      </c>
      <c r="C81" s="59">
        <v>0</v>
      </c>
      <c r="D81" s="59">
        <v>0</v>
      </c>
      <c r="E81" s="59">
        <v>0</v>
      </c>
      <c r="F81" s="59">
        <v>-425</v>
      </c>
      <c r="G81" s="59">
        <v>-1210</v>
      </c>
      <c r="H81" s="59">
        <v>-1367</v>
      </c>
      <c r="I81" s="59">
        <v>-2993</v>
      </c>
      <c r="J81" s="59">
        <v>-4958</v>
      </c>
      <c r="K81" s="59">
        <v>-6237</v>
      </c>
      <c r="L81" s="59">
        <v>-2035</v>
      </c>
      <c r="M81" s="59">
        <v>-4068</v>
      </c>
      <c r="N81" s="59">
        <v>-6102</v>
      </c>
      <c r="O81" s="59">
        <v>-8241</v>
      </c>
      <c r="P81" s="59">
        <v>-2142</v>
      </c>
      <c r="Q81" s="59">
        <v>-4346</v>
      </c>
      <c r="R81" s="59">
        <v>-6605</v>
      </c>
      <c r="S81" s="59">
        <v>-8864</v>
      </c>
      <c r="T81" s="59">
        <v>-2146</v>
      </c>
      <c r="U81" s="59">
        <v>-7318</v>
      </c>
    </row>
    <row r="82" spans="1:21" x14ac:dyDescent="0.25">
      <c r="A82" s="13" t="s">
        <v>133</v>
      </c>
      <c r="B82" s="68" t="s">
        <v>315</v>
      </c>
      <c r="C82" s="59">
        <v>0</v>
      </c>
      <c r="D82" s="59">
        <v>0</v>
      </c>
      <c r="E82" s="59">
        <v>0</v>
      </c>
      <c r="F82" s="59">
        <v>0</v>
      </c>
      <c r="G82" s="59">
        <v>0</v>
      </c>
      <c r="H82" s="59">
        <v>0</v>
      </c>
      <c r="I82" s="59">
        <v>0</v>
      </c>
      <c r="J82" s="59">
        <v>0</v>
      </c>
      <c r="K82" s="59">
        <v>-26304</v>
      </c>
      <c r="L82" s="59">
        <v>-84596</v>
      </c>
      <c r="M82" s="59">
        <v>-84596</v>
      </c>
      <c r="N82" s="59">
        <v>-84596</v>
      </c>
      <c r="O82" s="59">
        <v>-104596</v>
      </c>
      <c r="P82" s="59">
        <v>-17732</v>
      </c>
      <c r="Q82" s="59">
        <v>-17732</v>
      </c>
      <c r="R82" s="59">
        <v>-17732</v>
      </c>
      <c r="S82" s="59">
        <v>-57722</v>
      </c>
      <c r="T82" s="59">
        <v>0</v>
      </c>
      <c r="U82" s="59">
        <v>0</v>
      </c>
    </row>
    <row r="83" spans="1:21" x14ac:dyDescent="0.25">
      <c r="A83" s="13" t="s">
        <v>30</v>
      </c>
      <c r="B83" s="68" t="s">
        <v>316</v>
      </c>
      <c r="C83" s="59">
        <v>0</v>
      </c>
      <c r="D83" s="59">
        <v>0</v>
      </c>
      <c r="E83" s="59">
        <v>0</v>
      </c>
      <c r="F83" s="59">
        <v>0</v>
      </c>
      <c r="G83" s="59">
        <v>0</v>
      </c>
      <c r="H83" s="59">
        <v>0</v>
      </c>
      <c r="I83" s="59">
        <v>0</v>
      </c>
      <c r="J83" s="59">
        <v>0</v>
      </c>
      <c r="K83" s="59">
        <v>0</v>
      </c>
      <c r="L83" s="59">
        <v>0</v>
      </c>
      <c r="M83" s="59">
        <v>8000</v>
      </c>
      <c r="N83" s="59">
        <v>8000</v>
      </c>
      <c r="O83" s="59">
        <v>8000</v>
      </c>
      <c r="P83" s="59">
        <v>0</v>
      </c>
      <c r="Q83" s="59">
        <v>0</v>
      </c>
      <c r="R83" s="59">
        <v>0</v>
      </c>
      <c r="S83" s="59">
        <v>0</v>
      </c>
      <c r="T83" s="59">
        <v>0</v>
      </c>
      <c r="U83" s="59">
        <v>0</v>
      </c>
    </row>
    <row r="84" spans="1:21" x14ac:dyDescent="0.25">
      <c r="A84" s="13" t="s">
        <v>392</v>
      </c>
      <c r="B84" s="68" t="s">
        <v>317</v>
      </c>
      <c r="C84" s="59">
        <v>0</v>
      </c>
      <c r="D84" s="59">
        <v>0</v>
      </c>
      <c r="E84" s="59">
        <v>0</v>
      </c>
      <c r="F84" s="59">
        <v>0</v>
      </c>
      <c r="G84" s="59">
        <v>0</v>
      </c>
      <c r="H84" s="59">
        <v>0</v>
      </c>
      <c r="I84" s="59">
        <v>0</v>
      </c>
      <c r="J84" s="59">
        <v>0</v>
      </c>
      <c r="K84" s="59">
        <v>0</v>
      </c>
      <c r="L84" s="59">
        <v>0</v>
      </c>
      <c r="M84" s="59">
        <v>0</v>
      </c>
      <c r="N84" s="59">
        <v>0</v>
      </c>
      <c r="O84" s="59">
        <v>0</v>
      </c>
      <c r="P84" s="59">
        <v>0</v>
      </c>
      <c r="Q84" s="59">
        <v>0</v>
      </c>
      <c r="R84" s="59">
        <v>0</v>
      </c>
      <c r="S84" s="59">
        <v>0</v>
      </c>
      <c r="T84" s="59">
        <v>0</v>
      </c>
      <c r="U84" s="59">
        <v>0</v>
      </c>
    </row>
    <row r="85" spans="1:21" x14ac:dyDescent="0.25">
      <c r="A85" s="13" t="s">
        <v>134</v>
      </c>
      <c r="B85" s="68" t="s">
        <v>318</v>
      </c>
      <c r="C85" s="59">
        <v>0</v>
      </c>
      <c r="D85" s="59">
        <v>0</v>
      </c>
      <c r="E85" s="59">
        <v>0</v>
      </c>
      <c r="F85" s="59">
        <v>0</v>
      </c>
      <c r="G85" s="59">
        <v>0</v>
      </c>
      <c r="H85" s="59">
        <v>0</v>
      </c>
      <c r="I85" s="59">
        <v>0</v>
      </c>
      <c r="J85" s="59">
        <v>0</v>
      </c>
      <c r="K85" s="59">
        <v>0</v>
      </c>
      <c r="L85" s="59">
        <v>0</v>
      </c>
      <c r="M85" s="59">
        <v>21774</v>
      </c>
      <c r="N85" s="59">
        <v>-21770</v>
      </c>
      <c r="O85" s="59">
        <v>-21770</v>
      </c>
      <c r="P85" s="59">
        <v>0</v>
      </c>
      <c r="Q85" s="59">
        <v>0</v>
      </c>
      <c r="R85" s="59">
        <v>0</v>
      </c>
      <c r="S85" s="59">
        <v>-811</v>
      </c>
      <c r="T85" s="59">
        <v>0</v>
      </c>
      <c r="U85" s="59">
        <v>0</v>
      </c>
    </row>
    <row r="86" spans="1:21" x14ac:dyDescent="0.25">
      <c r="A86" s="13" t="s">
        <v>135</v>
      </c>
      <c r="B86" s="68" t="s">
        <v>319</v>
      </c>
      <c r="C86" s="59">
        <v>420892</v>
      </c>
      <c r="D86" s="59">
        <v>0</v>
      </c>
      <c r="E86" s="59">
        <v>0</v>
      </c>
      <c r="F86" s="59">
        <v>0</v>
      </c>
      <c r="G86" s="59">
        <v>0</v>
      </c>
      <c r="H86" s="59">
        <v>0</v>
      </c>
      <c r="I86" s="59">
        <v>0</v>
      </c>
      <c r="J86" s="59">
        <v>0</v>
      </c>
      <c r="K86" s="59">
        <v>0</v>
      </c>
      <c r="L86" s="59">
        <v>0</v>
      </c>
      <c r="M86" s="59">
        <v>300000</v>
      </c>
      <c r="N86" s="59">
        <v>300000</v>
      </c>
      <c r="O86" s="59">
        <v>300000</v>
      </c>
      <c r="P86" s="59">
        <v>0</v>
      </c>
      <c r="Q86" s="59">
        <v>0</v>
      </c>
      <c r="R86" s="59">
        <v>0</v>
      </c>
      <c r="S86" s="59">
        <v>0</v>
      </c>
      <c r="T86" s="59">
        <v>0</v>
      </c>
      <c r="U86" s="59">
        <v>0</v>
      </c>
    </row>
    <row r="87" spans="1:21" x14ac:dyDescent="0.25">
      <c r="A87" s="13" t="s">
        <v>136</v>
      </c>
      <c r="B87" s="68" t="s">
        <v>320</v>
      </c>
      <c r="C87" s="59">
        <v>0</v>
      </c>
      <c r="D87" s="59">
        <v>0</v>
      </c>
      <c r="E87" s="59">
        <v>0</v>
      </c>
      <c r="F87" s="59">
        <v>0</v>
      </c>
      <c r="G87" s="59">
        <v>0</v>
      </c>
      <c r="H87" s="59">
        <v>0</v>
      </c>
      <c r="I87" s="59">
        <v>0</v>
      </c>
      <c r="J87" s="59">
        <v>0</v>
      </c>
      <c r="K87" s="59">
        <v>0</v>
      </c>
      <c r="L87" s="59">
        <v>0</v>
      </c>
      <c r="M87" s="59">
        <v>-10306</v>
      </c>
      <c r="N87" s="59">
        <v>-10306</v>
      </c>
      <c r="O87" s="59">
        <v>-10306</v>
      </c>
      <c r="P87" s="59">
        <v>0</v>
      </c>
      <c r="Q87" s="59">
        <v>0</v>
      </c>
      <c r="R87" s="59">
        <v>0</v>
      </c>
      <c r="S87" s="59">
        <v>0</v>
      </c>
      <c r="T87" s="59">
        <v>0</v>
      </c>
      <c r="U87" s="59">
        <v>0</v>
      </c>
    </row>
    <row r="88" spans="1:21" x14ac:dyDescent="0.25">
      <c r="A88" s="13" t="s">
        <v>137</v>
      </c>
      <c r="B88" s="68" t="s">
        <v>321</v>
      </c>
      <c r="C88" s="59">
        <v>0</v>
      </c>
      <c r="D88" s="59">
        <v>0</v>
      </c>
      <c r="E88" s="59">
        <v>0</v>
      </c>
      <c r="F88" s="59">
        <v>0</v>
      </c>
      <c r="G88" s="59">
        <v>0</v>
      </c>
      <c r="H88" s="59">
        <v>0</v>
      </c>
      <c r="I88" s="59">
        <v>0</v>
      </c>
      <c r="J88" s="59">
        <v>0</v>
      </c>
      <c r="K88" s="59">
        <v>0</v>
      </c>
      <c r="L88" s="59">
        <v>0</v>
      </c>
      <c r="M88" s="59">
        <v>-6874</v>
      </c>
      <c r="N88" s="59">
        <v>-11842</v>
      </c>
      <c r="O88" s="59">
        <v>-11842</v>
      </c>
      <c r="P88" s="59">
        <v>0</v>
      </c>
      <c r="Q88" s="59">
        <v>0</v>
      </c>
      <c r="R88" s="59">
        <v>0</v>
      </c>
      <c r="S88" s="59">
        <v>0</v>
      </c>
      <c r="T88" s="59">
        <v>0</v>
      </c>
      <c r="U88" s="59">
        <v>0</v>
      </c>
    </row>
    <row r="89" spans="1:21" x14ac:dyDescent="0.25">
      <c r="A89" s="13" t="s">
        <v>138</v>
      </c>
      <c r="B89" s="68" t="s">
        <v>322</v>
      </c>
      <c r="C89" s="59">
        <v>-144342</v>
      </c>
      <c r="D89" s="59">
        <v>-46385</v>
      </c>
      <c r="E89" s="59">
        <v>-51628</v>
      </c>
      <c r="F89" s="59">
        <v>-77815</v>
      </c>
      <c r="G89" s="59">
        <v>-455521</v>
      </c>
      <c r="H89" s="59">
        <v>-61083</v>
      </c>
      <c r="I89" s="59">
        <v>-62177</v>
      </c>
      <c r="J89" s="59">
        <v>-307650</v>
      </c>
      <c r="K89" s="59">
        <v>-468833</v>
      </c>
      <c r="L89" s="59">
        <v>-20298</v>
      </c>
      <c r="M89" s="59">
        <v>-22377</v>
      </c>
      <c r="N89" s="59">
        <v>-871464</v>
      </c>
      <c r="O89" s="59">
        <v>-1024482</v>
      </c>
      <c r="P89" s="59">
        <v>-102319</v>
      </c>
      <c r="Q89" s="59">
        <v>-105126</v>
      </c>
      <c r="R89" s="59">
        <v>-142255</v>
      </c>
      <c r="S89" s="59">
        <v>-154593</v>
      </c>
      <c r="T89" s="59">
        <v>-36636</v>
      </c>
      <c r="U89" s="59">
        <v>-30610</v>
      </c>
    </row>
    <row r="90" spans="1:21" x14ac:dyDescent="0.25">
      <c r="A90" s="13" t="s">
        <v>139</v>
      </c>
      <c r="B90" s="68" t="s">
        <v>323</v>
      </c>
      <c r="C90" s="59">
        <v>174394</v>
      </c>
      <c r="D90" s="59">
        <v>30000</v>
      </c>
      <c r="E90" s="59">
        <v>295551</v>
      </c>
      <c r="F90" s="59">
        <v>504828</v>
      </c>
      <c r="G90" s="59">
        <v>842103</v>
      </c>
      <c r="H90" s="59">
        <v>139500</v>
      </c>
      <c r="I90" s="59">
        <v>400346</v>
      </c>
      <c r="J90" s="59">
        <v>719346</v>
      </c>
      <c r="K90" s="59">
        <v>825610</v>
      </c>
      <c r="L90" s="59">
        <v>241209</v>
      </c>
      <c r="M90" s="59">
        <v>365878</v>
      </c>
      <c r="N90" s="59">
        <v>683076</v>
      </c>
      <c r="O90" s="59">
        <v>873092</v>
      </c>
      <c r="P90" s="59">
        <v>526467</v>
      </c>
      <c r="Q90" s="59">
        <v>526467</v>
      </c>
      <c r="R90" s="59">
        <v>1025647</v>
      </c>
      <c r="S90" s="59">
        <v>1025241</v>
      </c>
      <c r="T90" s="59">
        <v>0</v>
      </c>
      <c r="U90" s="59">
        <v>290000</v>
      </c>
    </row>
    <row r="91" spans="1:21" x14ac:dyDescent="0.25">
      <c r="C91" s="60"/>
      <c r="D91" s="60"/>
      <c r="E91" s="60"/>
      <c r="F91" s="60"/>
      <c r="G91" s="60"/>
      <c r="H91" s="60"/>
      <c r="I91" s="60"/>
      <c r="J91" s="60"/>
      <c r="K91" s="60"/>
      <c r="L91" s="60"/>
      <c r="M91" s="60"/>
      <c r="N91" s="60"/>
      <c r="O91" s="60"/>
      <c r="P91" s="60"/>
      <c r="Q91" s="60"/>
      <c r="R91" s="60"/>
      <c r="S91" s="60"/>
      <c r="T91" s="60"/>
      <c r="U91" s="60"/>
    </row>
    <row r="92" spans="1:21" s="31" customFormat="1" x14ac:dyDescent="0.25">
      <c r="A92" s="26" t="s">
        <v>140</v>
      </c>
      <c r="B92" s="69" t="s">
        <v>324</v>
      </c>
      <c r="C92" s="61">
        <f t="shared" ref="C92:L92" si="7">SUM(C76:C90)</f>
        <v>448559</v>
      </c>
      <c r="D92" s="61">
        <f t="shared" si="7"/>
        <v>-16385</v>
      </c>
      <c r="E92" s="61">
        <f t="shared" si="7"/>
        <v>243923</v>
      </c>
      <c r="F92" s="61">
        <f t="shared" si="7"/>
        <v>426588</v>
      </c>
      <c r="G92" s="61">
        <f t="shared" si="7"/>
        <v>380672</v>
      </c>
      <c r="H92" s="61">
        <f t="shared" si="7"/>
        <v>77050</v>
      </c>
      <c r="I92" s="61">
        <f t="shared" si="7"/>
        <v>333579</v>
      </c>
      <c r="J92" s="61">
        <f t="shared" si="7"/>
        <v>405141</v>
      </c>
      <c r="K92" s="61">
        <f t="shared" si="7"/>
        <v>495208</v>
      </c>
      <c r="L92" s="61">
        <f t="shared" si="7"/>
        <v>135699</v>
      </c>
      <c r="M92" s="61">
        <f>SUM(M76:M90)</f>
        <v>567431</v>
      </c>
      <c r="N92" s="61">
        <f>SUM(N76:N90)</f>
        <v>-15004</v>
      </c>
      <c r="O92" s="61">
        <f>SUM(O76:O90)</f>
        <v>-145</v>
      </c>
      <c r="P92" s="61">
        <f t="shared" ref="P92" si="8">SUM(P76:P90)</f>
        <v>404274</v>
      </c>
      <c r="Q92" s="61">
        <f>SUM(Q76:Q90)</f>
        <v>399263</v>
      </c>
      <c r="R92" s="61">
        <f>SUM(R76:R90)</f>
        <v>859055</v>
      </c>
      <c r="S92" s="61">
        <f>SUM(S76:S90)</f>
        <v>803251</v>
      </c>
      <c r="T92" s="61">
        <f>SUM(T76:T90)</f>
        <v>-38782</v>
      </c>
      <c r="U92" s="61">
        <f>SUM(U76:U90)</f>
        <v>252072</v>
      </c>
    </row>
    <row r="93" spans="1:21" s="31" customFormat="1" x14ac:dyDescent="0.25">
      <c r="A93" s="19"/>
      <c r="B93" s="68"/>
      <c r="C93" s="60"/>
      <c r="D93" s="60"/>
      <c r="E93" s="60"/>
      <c r="F93" s="60"/>
      <c r="G93" s="60"/>
      <c r="H93" s="60"/>
      <c r="I93" s="60"/>
      <c r="J93" s="62"/>
      <c r="K93" s="62"/>
      <c r="L93" s="62"/>
      <c r="M93" s="62"/>
      <c r="N93" s="62"/>
      <c r="O93" s="62"/>
      <c r="P93" s="62"/>
      <c r="Q93" s="62"/>
      <c r="R93" s="62"/>
      <c r="S93" s="62"/>
      <c r="T93" s="62"/>
      <c r="U93" s="62"/>
    </row>
    <row r="94" spans="1:21" x14ac:dyDescent="0.25">
      <c r="A94" s="13" t="s">
        <v>141</v>
      </c>
      <c r="B94" s="68" t="s">
        <v>325</v>
      </c>
      <c r="C94" s="59">
        <v>0</v>
      </c>
      <c r="D94" s="59">
        <v>0</v>
      </c>
      <c r="E94" s="59">
        <v>0</v>
      </c>
      <c r="F94" s="59">
        <v>0</v>
      </c>
      <c r="G94" s="59">
        <v>0</v>
      </c>
      <c r="H94" s="59">
        <v>0</v>
      </c>
      <c r="I94" s="59">
        <v>0</v>
      </c>
      <c r="J94" s="59">
        <v>0</v>
      </c>
      <c r="K94" s="59">
        <v>0</v>
      </c>
      <c r="L94" s="59">
        <v>0</v>
      </c>
      <c r="M94" s="59">
        <v>2181</v>
      </c>
      <c r="N94" s="59">
        <v>1650</v>
      </c>
      <c r="O94" s="59">
        <v>5241</v>
      </c>
      <c r="P94" s="59">
        <v>465</v>
      </c>
      <c r="Q94" s="59">
        <v>-3059</v>
      </c>
      <c r="R94" s="59">
        <v>-6882</v>
      </c>
      <c r="S94" s="59">
        <v>-2754</v>
      </c>
      <c r="T94" s="59">
        <v>-1617</v>
      </c>
      <c r="U94" s="59">
        <v>-2001</v>
      </c>
    </row>
    <row r="95" spans="1:21" x14ac:dyDescent="0.25">
      <c r="C95" s="62"/>
      <c r="D95" s="62"/>
      <c r="E95" s="62"/>
      <c r="F95" s="62"/>
      <c r="G95" s="62"/>
      <c r="H95" s="62"/>
      <c r="I95" s="62"/>
      <c r="J95" s="62"/>
      <c r="K95" s="62"/>
      <c r="L95" s="62"/>
      <c r="M95" s="62"/>
      <c r="N95" s="62"/>
      <c r="O95" s="62"/>
      <c r="P95" s="62"/>
      <c r="Q95" s="62"/>
      <c r="R95" s="62"/>
      <c r="S95" s="62"/>
      <c r="T95" s="62"/>
      <c r="U95" s="62"/>
    </row>
    <row r="96" spans="1:21" x14ac:dyDescent="0.25">
      <c r="A96" s="13" t="s">
        <v>142</v>
      </c>
      <c r="B96" s="68" t="s">
        <v>326</v>
      </c>
      <c r="C96" s="59">
        <v>33406</v>
      </c>
      <c r="D96" s="59">
        <v>238411</v>
      </c>
      <c r="E96" s="59">
        <v>238411</v>
      </c>
      <c r="F96" s="59">
        <v>238411</v>
      </c>
      <c r="G96" s="59">
        <v>238411</v>
      </c>
      <c r="H96" s="59">
        <v>253335</v>
      </c>
      <c r="I96" s="59">
        <v>253335</v>
      </c>
      <c r="J96" s="59">
        <v>253335</v>
      </c>
      <c r="K96" s="59">
        <v>253335</v>
      </c>
      <c r="L96" s="59">
        <v>462522</v>
      </c>
      <c r="M96" s="59">
        <v>462522</v>
      </c>
      <c r="N96" s="59">
        <v>462522</v>
      </c>
      <c r="O96" s="59">
        <v>462522</v>
      </c>
      <c r="P96" s="59">
        <v>226622</v>
      </c>
      <c r="Q96" s="59">
        <v>226622</v>
      </c>
      <c r="R96" s="59">
        <v>226622</v>
      </c>
      <c r="S96" s="59">
        <v>226622</v>
      </c>
      <c r="T96" s="59">
        <v>498246</v>
      </c>
      <c r="U96" s="59">
        <v>498246</v>
      </c>
    </row>
    <row r="97" spans="1:22" x14ac:dyDescent="0.25">
      <c r="A97" s="13" t="s">
        <v>191</v>
      </c>
      <c r="B97" s="68" t="s">
        <v>327</v>
      </c>
      <c r="C97" s="59">
        <v>238411</v>
      </c>
      <c r="D97" s="59">
        <v>117684</v>
      </c>
      <c r="E97" s="59">
        <v>51424</v>
      </c>
      <c r="F97" s="59">
        <v>365227</v>
      </c>
      <c r="G97" s="59">
        <v>253335</v>
      </c>
      <c r="H97" s="59">
        <v>235026</v>
      </c>
      <c r="I97" s="59">
        <v>205119</v>
      </c>
      <c r="J97" s="59">
        <v>669568</v>
      </c>
      <c r="K97" s="59">
        <v>462522</v>
      </c>
      <c r="L97" s="59">
        <v>485830</v>
      </c>
      <c r="M97" s="59">
        <v>399427</v>
      </c>
      <c r="N97" s="59">
        <v>152522</v>
      </c>
      <c r="O97" s="59">
        <v>226622</v>
      </c>
      <c r="P97" s="59">
        <v>448888</v>
      </c>
      <c r="Q97" s="59">
        <v>84539</v>
      </c>
      <c r="R97" s="59">
        <v>247340</v>
      </c>
      <c r="S97" s="59">
        <v>498246</v>
      </c>
      <c r="T97" s="59">
        <v>233675</v>
      </c>
      <c r="U97" s="59">
        <v>154952</v>
      </c>
    </row>
    <row r="98" spans="1:22" x14ac:dyDescent="0.25">
      <c r="C98" s="60"/>
      <c r="D98" s="60"/>
      <c r="E98" s="60"/>
      <c r="F98" s="60"/>
      <c r="G98" s="60"/>
      <c r="H98" s="60"/>
      <c r="I98" s="60"/>
      <c r="J98" s="60"/>
      <c r="K98" s="60"/>
      <c r="L98" s="60"/>
      <c r="M98" s="60"/>
      <c r="N98" s="60"/>
      <c r="O98" s="60"/>
      <c r="P98" s="60"/>
      <c r="Q98" s="60"/>
      <c r="R98" s="60"/>
      <c r="S98" s="60"/>
      <c r="T98" s="60"/>
      <c r="U98" s="60"/>
    </row>
    <row r="99" spans="1:22" s="31" customFormat="1" x14ac:dyDescent="0.25">
      <c r="A99" s="26" t="s">
        <v>143</v>
      </c>
      <c r="B99" s="69" t="s">
        <v>328</v>
      </c>
      <c r="C99" s="61">
        <f t="shared" ref="C99:M99" si="9">C92+C73+C55+C94</f>
        <v>-341752</v>
      </c>
      <c r="D99" s="61">
        <f t="shared" si="9"/>
        <v>-135218</v>
      </c>
      <c r="E99" s="61">
        <f t="shared" si="9"/>
        <v>-201478</v>
      </c>
      <c r="F99" s="61">
        <f t="shared" si="9"/>
        <v>117646</v>
      </c>
      <c r="G99" s="61">
        <f t="shared" si="9"/>
        <v>-1103423</v>
      </c>
      <c r="H99" s="61">
        <f t="shared" si="9"/>
        <v>-19182</v>
      </c>
      <c r="I99" s="61">
        <f t="shared" si="9"/>
        <v>-135337</v>
      </c>
      <c r="J99" s="61">
        <f t="shared" si="9"/>
        <v>-7832</v>
      </c>
      <c r="K99" s="61">
        <f t="shared" si="9"/>
        <v>-247151</v>
      </c>
      <c r="L99" s="61">
        <f t="shared" si="9"/>
        <v>-171777</v>
      </c>
      <c r="M99" s="61">
        <f t="shared" si="9"/>
        <v>-95553</v>
      </c>
      <c r="N99" s="61">
        <f t="shared" ref="N99:R99" si="10">N92+N73+N55+N94</f>
        <v>-310000</v>
      </c>
      <c r="O99" s="61">
        <f t="shared" si="10"/>
        <v>-235900</v>
      </c>
      <c r="P99" s="61">
        <f>P92+P73+P55+P94</f>
        <v>222266</v>
      </c>
      <c r="Q99" s="61">
        <f t="shared" si="10"/>
        <v>-142083</v>
      </c>
      <c r="R99" s="61">
        <f t="shared" si="10"/>
        <v>20718</v>
      </c>
      <c r="S99" s="61">
        <f>S92+S73+S55+S94</f>
        <v>271624</v>
      </c>
      <c r="T99" s="61">
        <f>T92+T73+T55+T94</f>
        <v>-264571</v>
      </c>
      <c r="U99" s="61">
        <f>U92+U73+U55+U94</f>
        <v>-343294</v>
      </c>
      <c r="V99" s="94"/>
    </row>
    <row r="100" spans="1:22" s="74" customFormat="1" x14ac:dyDescent="0.25">
      <c r="A100" s="86"/>
      <c r="B100" s="76"/>
      <c r="C100" s="75"/>
      <c r="D100" s="75"/>
      <c r="E100" s="75"/>
      <c r="F100" s="75"/>
      <c r="G100" s="75"/>
      <c r="H100" s="75"/>
      <c r="I100" s="75"/>
      <c r="J100" s="75"/>
      <c r="K100" s="75"/>
      <c r="L100" s="75"/>
      <c r="M100" s="75"/>
      <c r="N100" s="75"/>
      <c r="O100" s="75"/>
      <c r="P100" s="75"/>
      <c r="Q100"/>
      <c r="R100"/>
      <c r="S100"/>
      <c r="T100"/>
    </row>
    <row r="101" spans="1:22" s="31" customFormat="1" x14ac:dyDescent="0.25">
      <c r="A101" s="19" t="s">
        <v>144</v>
      </c>
      <c r="B101" s="31" t="s">
        <v>329</v>
      </c>
      <c r="C101"/>
      <c r="D101"/>
      <c r="E101"/>
      <c r="F101"/>
      <c r="G101"/>
      <c r="H101"/>
      <c r="I101"/>
      <c r="J101"/>
      <c r="K101"/>
      <c r="L101"/>
      <c r="M101"/>
      <c r="N101"/>
      <c r="O101"/>
      <c r="P101"/>
      <c r="Q101"/>
      <c r="R101" s="63"/>
      <c r="S101" s="63"/>
      <c r="T101" s="63"/>
    </row>
    <row r="102" spans="1:22" x14ac:dyDescent="0.25">
      <c r="C102"/>
      <c r="D102"/>
      <c r="E102"/>
      <c r="F102"/>
      <c r="G102"/>
      <c r="H102"/>
      <c r="I102"/>
      <c r="J102"/>
      <c r="K102"/>
      <c r="L102" s="63"/>
      <c r="M102"/>
      <c r="N102"/>
      <c r="O102"/>
      <c r="P102" s="63"/>
    </row>
    <row r="103" spans="1:22" x14ac:dyDescent="0.25">
      <c r="C103"/>
      <c r="D103"/>
      <c r="E103"/>
      <c r="F103"/>
      <c r="G103"/>
      <c r="H103"/>
      <c r="I103"/>
      <c r="J103"/>
      <c r="K103"/>
      <c r="L103"/>
      <c r="M103"/>
      <c r="N103"/>
      <c r="O103"/>
      <c r="P103"/>
    </row>
    <row r="104" spans="1:22" x14ac:dyDescent="0.25">
      <c r="C104"/>
      <c r="D104"/>
      <c r="E104"/>
      <c r="F104"/>
      <c r="G104"/>
      <c r="H104"/>
      <c r="I104"/>
      <c r="J104"/>
      <c r="K104"/>
      <c r="L104"/>
      <c r="M104"/>
      <c r="N104"/>
      <c r="O104"/>
      <c r="P104"/>
    </row>
    <row r="105" spans="1:22" x14ac:dyDescent="0.25">
      <c r="C105"/>
      <c r="D105"/>
      <c r="E105"/>
      <c r="F105"/>
      <c r="G105"/>
      <c r="H105"/>
      <c r="I105"/>
      <c r="J105"/>
      <c r="K105"/>
      <c r="L105"/>
      <c r="M105"/>
      <c r="N105"/>
      <c r="O105"/>
      <c r="P105"/>
    </row>
    <row r="106" spans="1:22" x14ac:dyDescent="0.25">
      <c r="C106"/>
      <c r="D106"/>
      <c r="E106"/>
      <c r="F106"/>
      <c r="G106"/>
      <c r="H106"/>
      <c r="I106"/>
      <c r="J106"/>
      <c r="K106"/>
      <c r="L106"/>
      <c r="M106"/>
      <c r="N106"/>
      <c r="O106"/>
      <c r="P106"/>
    </row>
    <row r="107" spans="1:22" x14ac:dyDescent="0.25">
      <c r="C107"/>
      <c r="D107"/>
      <c r="E107"/>
      <c r="F107"/>
      <c r="G107"/>
      <c r="H107"/>
      <c r="I107"/>
      <c r="J107"/>
      <c r="K107"/>
      <c r="L107"/>
      <c r="M107"/>
      <c r="N107"/>
      <c r="O107"/>
      <c r="P107"/>
    </row>
    <row r="108" spans="1:22" x14ac:dyDescent="0.25">
      <c r="C108"/>
      <c r="D108"/>
      <c r="E108"/>
      <c r="F108"/>
      <c r="G108"/>
      <c r="H108"/>
      <c r="I108"/>
      <c r="J108"/>
      <c r="K108"/>
      <c r="L108"/>
      <c r="M108"/>
      <c r="N108"/>
      <c r="O108"/>
      <c r="P108"/>
    </row>
    <row r="109" spans="1:22" x14ac:dyDescent="0.25">
      <c r="C109"/>
      <c r="D109"/>
      <c r="E109"/>
      <c r="F109"/>
      <c r="G109"/>
      <c r="H109"/>
      <c r="I109"/>
      <c r="J109"/>
      <c r="K109"/>
      <c r="L109"/>
      <c r="M109"/>
      <c r="N109"/>
      <c r="O109"/>
      <c r="P109"/>
    </row>
    <row r="110" spans="1:22" x14ac:dyDescent="0.25">
      <c r="C110"/>
      <c r="D110"/>
      <c r="E110"/>
      <c r="F110"/>
      <c r="G110"/>
      <c r="H110"/>
      <c r="I110"/>
      <c r="J110"/>
      <c r="K110"/>
      <c r="L110"/>
      <c r="M110"/>
      <c r="N110"/>
      <c r="O110"/>
      <c r="P110"/>
    </row>
  </sheetData>
  <phoneticPr fontId="20" type="noConversion"/>
  <pageMargins left="0.511811024" right="0.511811024" top="0.78740157499999996" bottom="0.78740157499999996" header="0.31496062000000002" footer="0.31496062000000002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9" tint="0.39997558519241921"/>
  </sheetPr>
  <dimension ref="A1:U43"/>
  <sheetViews>
    <sheetView showGridLines="0" zoomScale="85" zoomScaleNormal="85" workbookViewId="0">
      <pane xSplit="1" ySplit="4" topLeftCell="O5" activePane="bottomRight" state="frozen"/>
      <selection activeCell="V44" sqref="V44"/>
      <selection pane="topRight" activeCell="V44" sqref="V44"/>
      <selection pane="bottomLeft" activeCell="V44" sqref="V44"/>
      <selection pane="bottomRight" activeCell="X25" sqref="X25"/>
    </sheetView>
  </sheetViews>
  <sheetFormatPr defaultColWidth="9" defaultRowHeight="15" outlineLevelCol="1" x14ac:dyDescent="0.25"/>
  <cols>
    <col min="1" max="1" width="41" style="5" customWidth="1"/>
    <col min="2" max="2" width="74.625" style="5" hidden="1" customWidth="1" outlineLevel="1"/>
    <col min="3" max="3" width="16.625" style="5" customWidth="1" collapsed="1"/>
    <col min="4" max="14" width="16.625" style="5" customWidth="1"/>
    <col min="15" max="15" width="18.375" style="5" customWidth="1"/>
    <col min="16" max="16" width="16.625" style="5" customWidth="1"/>
    <col min="17" max="20" width="18.375" style="5" customWidth="1"/>
    <col min="21" max="21" width="13.125" style="5" customWidth="1"/>
    <col min="22" max="22" width="11.5" style="5" bestFit="1" customWidth="1"/>
    <col min="23" max="16384" width="9" style="5"/>
  </cols>
  <sheetData>
    <row r="1" spans="1:21" x14ac:dyDescent="0.25">
      <c r="D1" s="80"/>
      <c r="E1" s="80"/>
      <c r="F1" s="80"/>
      <c r="G1" s="80"/>
      <c r="H1" s="80"/>
      <c r="I1" s="80"/>
      <c r="J1" s="80"/>
      <c r="K1" s="80"/>
      <c r="L1" s="80"/>
      <c r="M1" s="80"/>
      <c r="N1" s="80"/>
      <c r="O1" s="80"/>
      <c r="P1" s="80"/>
      <c r="Q1" s="80"/>
      <c r="R1" s="80"/>
      <c r="S1" s="80"/>
      <c r="T1" s="80"/>
    </row>
    <row r="2" spans="1:21" x14ac:dyDescent="0.25">
      <c r="C2" s="6" t="s">
        <v>7</v>
      </c>
      <c r="D2" s="6" t="s">
        <v>8</v>
      </c>
      <c r="E2" s="6" t="s">
        <v>9</v>
      </c>
      <c r="F2" s="6" t="s">
        <v>10</v>
      </c>
      <c r="G2" s="6" t="s">
        <v>11</v>
      </c>
      <c r="H2" s="6" t="s">
        <v>12</v>
      </c>
      <c r="I2" s="6" t="s">
        <v>13</v>
      </c>
      <c r="J2" s="6" t="s">
        <v>14</v>
      </c>
      <c r="K2" s="6" t="s">
        <v>15</v>
      </c>
      <c r="L2" s="6" t="s">
        <v>16</v>
      </c>
      <c r="M2" s="6" t="s">
        <v>17</v>
      </c>
      <c r="N2" s="6" t="s">
        <v>18</v>
      </c>
      <c r="O2" s="6" t="s">
        <v>19</v>
      </c>
      <c r="P2" s="6" t="s">
        <v>179</v>
      </c>
      <c r="Q2" s="6" t="s">
        <v>379</v>
      </c>
      <c r="R2" s="6" t="s">
        <v>384</v>
      </c>
      <c r="S2" s="6" t="s">
        <v>386</v>
      </c>
      <c r="T2" s="6" t="s">
        <v>390</v>
      </c>
      <c r="U2" s="6" t="s">
        <v>413</v>
      </c>
    </row>
    <row r="3" spans="1:21" x14ac:dyDescent="0.25">
      <c r="A3" s="10" t="s">
        <v>178</v>
      </c>
      <c r="B3" s="10" t="s">
        <v>265</v>
      </c>
      <c r="C3" s="55" t="s">
        <v>145</v>
      </c>
      <c r="D3" s="55" t="s">
        <v>21</v>
      </c>
      <c r="E3" s="55" t="s">
        <v>145</v>
      </c>
      <c r="F3" s="55" t="s">
        <v>145</v>
      </c>
      <c r="G3" s="55" t="s">
        <v>145</v>
      </c>
      <c r="H3" s="55" t="s">
        <v>145</v>
      </c>
      <c r="I3" s="55" t="s">
        <v>145</v>
      </c>
      <c r="J3" s="55" t="s">
        <v>145</v>
      </c>
      <c r="K3" s="55" t="s">
        <v>145</v>
      </c>
      <c r="L3" s="55" t="s">
        <v>145</v>
      </c>
      <c r="M3" s="55" t="s">
        <v>145</v>
      </c>
      <c r="N3" s="55" t="s">
        <v>145</v>
      </c>
      <c r="O3" s="55" t="s">
        <v>145</v>
      </c>
      <c r="P3" s="55" t="s">
        <v>145</v>
      </c>
      <c r="Q3" s="55" t="s">
        <v>145</v>
      </c>
      <c r="R3" s="55" t="s">
        <v>145</v>
      </c>
      <c r="S3" s="55" t="s">
        <v>145</v>
      </c>
      <c r="T3" s="55" t="s">
        <v>145</v>
      </c>
      <c r="U3" s="23" t="s">
        <v>21</v>
      </c>
    </row>
    <row r="4" spans="1:21" x14ac:dyDescent="0.25">
      <c r="A4" s="10"/>
      <c r="B4" s="10"/>
      <c r="C4" s="10">
        <v>2021</v>
      </c>
      <c r="D4" s="11">
        <v>44651</v>
      </c>
      <c r="E4" s="11">
        <v>44742</v>
      </c>
      <c r="F4" s="11">
        <v>44834</v>
      </c>
      <c r="G4" s="10">
        <v>2022</v>
      </c>
      <c r="H4" s="11">
        <v>45016</v>
      </c>
      <c r="I4" s="11" t="s">
        <v>22</v>
      </c>
      <c r="J4" s="11">
        <v>45199</v>
      </c>
      <c r="K4" s="10">
        <v>2023</v>
      </c>
      <c r="L4" s="11">
        <v>45382</v>
      </c>
      <c r="M4" s="11">
        <v>45473</v>
      </c>
      <c r="N4" s="11">
        <v>45565</v>
      </c>
      <c r="O4" s="10">
        <v>2024</v>
      </c>
      <c r="P4" s="11">
        <v>45747</v>
      </c>
      <c r="Q4" s="29">
        <v>45838</v>
      </c>
      <c r="R4" s="29">
        <v>45930</v>
      </c>
      <c r="S4" s="10">
        <v>2025</v>
      </c>
      <c r="T4" s="11">
        <v>46112</v>
      </c>
      <c r="U4" s="29">
        <v>46203</v>
      </c>
    </row>
    <row r="5" spans="1:21" customFormat="1" x14ac:dyDescent="0.25">
      <c r="A5" s="12" t="s">
        <v>23</v>
      </c>
      <c r="B5" s="12" t="s">
        <v>194</v>
      </c>
    </row>
    <row r="6" spans="1:21" x14ac:dyDescent="0.25">
      <c r="A6" s="13" t="s">
        <v>24</v>
      </c>
      <c r="B6" s="13" t="s">
        <v>195</v>
      </c>
      <c r="C6" s="59">
        <v>238411</v>
      </c>
      <c r="D6" s="59">
        <v>117684</v>
      </c>
      <c r="E6" s="59">
        <v>51426</v>
      </c>
      <c r="F6" s="59">
        <v>365261</v>
      </c>
      <c r="G6" s="59">
        <v>254739</v>
      </c>
      <c r="H6" s="59">
        <v>237918</v>
      </c>
      <c r="I6" s="59">
        <v>209833</v>
      </c>
      <c r="J6" s="59">
        <v>674317</v>
      </c>
      <c r="K6" s="59">
        <v>465589</v>
      </c>
      <c r="L6" s="59">
        <v>493345</v>
      </c>
      <c r="M6" s="59">
        <v>404080</v>
      </c>
      <c r="N6" s="59">
        <v>167320</v>
      </c>
      <c r="O6" s="59">
        <v>238527</v>
      </c>
      <c r="P6" s="59">
        <v>454683</v>
      </c>
      <c r="Q6" s="59">
        <v>97249</v>
      </c>
      <c r="R6" s="59">
        <v>288432</v>
      </c>
      <c r="S6" s="59">
        <v>526878</v>
      </c>
      <c r="T6" s="59">
        <v>252151</v>
      </c>
      <c r="U6" s="59">
        <v>174478</v>
      </c>
    </row>
    <row r="7" spans="1:21" x14ac:dyDescent="0.25">
      <c r="A7" s="13" t="s">
        <v>25</v>
      </c>
      <c r="B7" s="13" t="s">
        <v>196</v>
      </c>
      <c r="C7" s="59">
        <v>38589</v>
      </c>
      <c r="D7" s="59">
        <v>31518</v>
      </c>
      <c r="E7" s="59">
        <v>32450</v>
      </c>
      <c r="F7" s="59">
        <v>31273</v>
      </c>
      <c r="G7" s="59">
        <v>60717</v>
      </c>
      <c r="H7" s="59">
        <v>69681</v>
      </c>
      <c r="I7" s="59">
        <v>70665</v>
      </c>
      <c r="J7" s="59">
        <v>122447</v>
      </c>
      <c r="K7" s="59">
        <v>264525</v>
      </c>
      <c r="L7" s="59">
        <v>212479</v>
      </c>
      <c r="M7" s="59">
        <v>420313</v>
      </c>
      <c r="N7" s="59">
        <v>320545</v>
      </c>
      <c r="O7" s="59">
        <v>338507</v>
      </c>
      <c r="P7" s="59">
        <v>432064</v>
      </c>
      <c r="Q7" s="59">
        <v>467662</v>
      </c>
      <c r="R7" s="59">
        <v>641449</v>
      </c>
      <c r="S7" s="59">
        <v>468900</v>
      </c>
      <c r="T7" s="59">
        <v>515463</v>
      </c>
      <c r="U7" s="59">
        <v>926422</v>
      </c>
    </row>
    <row r="8" spans="1:21" x14ac:dyDescent="0.25">
      <c r="A8" s="13" t="s">
        <v>26</v>
      </c>
      <c r="B8" s="13" t="s">
        <v>267</v>
      </c>
      <c r="C8" s="59">
        <v>206173</v>
      </c>
      <c r="D8" s="59">
        <v>96155</v>
      </c>
      <c r="E8" s="59">
        <v>8440</v>
      </c>
      <c r="F8" s="59">
        <v>108714</v>
      </c>
      <c r="G8" s="59">
        <v>254570</v>
      </c>
      <c r="H8" s="59">
        <v>274639</v>
      </c>
      <c r="I8" s="59">
        <v>51183</v>
      </c>
      <c r="J8" s="59">
        <v>243147</v>
      </c>
      <c r="K8" s="59">
        <v>483044</v>
      </c>
      <c r="L8" s="59">
        <v>437570</v>
      </c>
      <c r="M8" s="59">
        <v>56120</v>
      </c>
      <c r="N8" s="59">
        <v>248235</v>
      </c>
      <c r="O8" s="59">
        <v>577856</v>
      </c>
      <c r="P8" s="59">
        <v>591618</v>
      </c>
      <c r="Q8" s="59">
        <v>118034</v>
      </c>
      <c r="R8" s="59">
        <v>424259</v>
      </c>
      <c r="S8" s="59">
        <v>772183</v>
      </c>
      <c r="T8" s="59">
        <v>784723</v>
      </c>
      <c r="U8" s="59">
        <v>212117</v>
      </c>
    </row>
    <row r="9" spans="1:21" x14ac:dyDescent="0.25">
      <c r="A9" s="13" t="s">
        <v>27</v>
      </c>
      <c r="B9" s="13" t="s">
        <v>266</v>
      </c>
      <c r="C9" s="59">
        <v>94512</v>
      </c>
      <c r="D9" s="59">
        <v>225606</v>
      </c>
      <c r="E9" s="59">
        <v>635217</v>
      </c>
      <c r="F9" s="59">
        <v>393882</v>
      </c>
      <c r="G9" s="59">
        <v>126730</v>
      </c>
      <c r="H9" s="59">
        <v>323554</v>
      </c>
      <c r="I9" s="59">
        <v>733123</v>
      </c>
      <c r="J9" s="59">
        <v>438306</v>
      </c>
      <c r="K9" s="59">
        <v>138096</v>
      </c>
      <c r="L9" s="59">
        <v>416205</v>
      </c>
      <c r="M9" s="59">
        <v>798282</v>
      </c>
      <c r="N9" s="59">
        <v>721286</v>
      </c>
      <c r="O9" s="59">
        <v>227243</v>
      </c>
      <c r="P9" s="59">
        <v>774813</v>
      </c>
      <c r="Q9" s="59">
        <v>1068570</v>
      </c>
      <c r="R9" s="59">
        <v>869120</v>
      </c>
      <c r="S9" s="59">
        <v>210086</v>
      </c>
      <c r="T9" s="59">
        <v>504276</v>
      </c>
      <c r="U9" s="59">
        <v>1047281</v>
      </c>
    </row>
    <row r="10" spans="1:21" x14ac:dyDescent="0.25">
      <c r="A10" s="13" t="s">
        <v>28</v>
      </c>
      <c r="B10" s="13" t="s">
        <v>199</v>
      </c>
      <c r="C10" s="59">
        <v>23962</v>
      </c>
      <c r="D10" s="59">
        <v>41327</v>
      </c>
      <c r="E10" s="59">
        <v>24778</v>
      </c>
      <c r="F10" s="59">
        <v>26477</v>
      </c>
      <c r="G10" s="59">
        <v>50749</v>
      </c>
      <c r="H10" s="59">
        <v>16744</v>
      </c>
      <c r="I10" s="59">
        <v>5090</v>
      </c>
      <c r="J10" s="59">
        <v>18768</v>
      </c>
      <c r="K10" s="59">
        <v>15601</v>
      </c>
      <c r="L10" s="59">
        <v>29270</v>
      </c>
      <c r="M10" s="59">
        <v>2730</v>
      </c>
      <c r="N10" s="59">
        <v>6531</v>
      </c>
      <c r="O10" s="59">
        <v>13602</v>
      </c>
      <c r="P10" s="59">
        <v>1740</v>
      </c>
      <c r="Q10" s="59">
        <v>27344</v>
      </c>
      <c r="R10" s="59">
        <v>31338</v>
      </c>
      <c r="S10" s="59">
        <v>19074</v>
      </c>
      <c r="T10" s="59">
        <v>23307</v>
      </c>
      <c r="U10" s="59">
        <v>8979</v>
      </c>
    </row>
    <row r="11" spans="1:21" x14ac:dyDescent="0.25">
      <c r="A11" s="13" t="s">
        <v>29</v>
      </c>
      <c r="B11" s="13" t="s">
        <v>200</v>
      </c>
      <c r="C11" s="59">
        <v>83736</v>
      </c>
      <c r="D11" s="59">
        <v>143547</v>
      </c>
      <c r="E11" s="59">
        <v>462438</v>
      </c>
      <c r="F11" s="59">
        <v>212874</v>
      </c>
      <c r="G11" s="59">
        <v>91618</v>
      </c>
      <c r="H11" s="59">
        <v>65552</v>
      </c>
      <c r="I11" s="59">
        <v>345241</v>
      </c>
      <c r="J11" s="59">
        <v>217503</v>
      </c>
      <c r="K11" s="59">
        <v>85326</v>
      </c>
      <c r="L11" s="59">
        <v>133574</v>
      </c>
      <c r="M11" s="59">
        <v>515466</v>
      </c>
      <c r="N11" s="59">
        <v>346163</v>
      </c>
      <c r="O11" s="59">
        <v>114165</v>
      </c>
      <c r="P11" s="59">
        <v>66521</v>
      </c>
      <c r="Q11" s="59">
        <v>533564</v>
      </c>
      <c r="R11" s="59">
        <v>204654</v>
      </c>
      <c r="S11" s="59">
        <v>53004</v>
      </c>
      <c r="T11" s="59">
        <v>88444</v>
      </c>
      <c r="U11" s="59">
        <v>65940</v>
      </c>
    </row>
    <row r="12" spans="1:21" x14ac:dyDescent="0.25">
      <c r="A12" s="13" t="s">
        <v>30</v>
      </c>
      <c r="B12" s="13" t="s">
        <v>201</v>
      </c>
      <c r="C12" s="59">
        <v>8445</v>
      </c>
      <c r="D12" s="59">
        <v>0</v>
      </c>
      <c r="E12" s="59">
        <v>0</v>
      </c>
      <c r="F12" s="59">
        <v>0</v>
      </c>
      <c r="G12" s="59">
        <v>28731</v>
      </c>
      <c r="H12" s="59">
        <v>0</v>
      </c>
      <c r="I12" s="59">
        <v>0</v>
      </c>
      <c r="J12" s="59">
        <v>0</v>
      </c>
      <c r="K12" s="59">
        <v>0</v>
      </c>
      <c r="L12" s="59">
        <v>0</v>
      </c>
      <c r="M12" s="59">
        <v>0</v>
      </c>
      <c r="N12" s="59">
        <v>0</v>
      </c>
      <c r="O12" s="59">
        <v>0</v>
      </c>
      <c r="P12" s="59">
        <v>0</v>
      </c>
      <c r="Q12" s="59">
        <v>0</v>
      </c>
      <c r="R12" s="59">
        <v>0</v>
      </c>
      <c r="S12" s="59">
        <v>0</v>
      </c>
      <c r="T12" s="59">
        <v>0</v>
      </c>
      <c r="U12" s="59">
        <v>0</v>
      </c>
    </row>
    <row r="13" spans="1:21" x14ac:dyDescent="0.25">
      <c r="A13" s="13" t="s">
        <v>31</v>
      </c>
      <c r="B13" s="13" t="s">
        <v>202</v>
      </c>
      <c r="C13" s="59">
        <v>26867</v>
      </c>
      <c r="D13" s="59">
        <v>31753</v>
      </c>
      <c r="E13" s="59">
        <v>34206</v>
      </c>
      <c r="F13" s="59">
        <v>37818</v>
      </c>
      <c r="G13" s="59">
        <v>55723</v>
      </c>
      <c r="H13" s="59">
        <v>62303</v>
      </c>
      <c r="I13" s="59">
        <v>46548</v>
      </c>
      <c r="J13" s="59">
        <v>77751</v>
      </c>
      <c r="K13" s="59">
        <v>56700</v>
      </c>
      <c r="L13" s="59">
        <v>54206</v>
      </c>
      <c r="M13" s="59">
        <v>56862</v>
      </c>
      <c r="N13" s="59">
        <v>64900</v>
      </c>
      <c r="O13" s="59">
        <v>174552</v>
      </c>
      <c r="P13" s="59">
        <v>122651</v>
      </c>
      <c r="Q13" s="59">
        <v>131847</v>
      </c>
      <c r="R13" s="59">
        <v>170183</v>
      </c>
      <c r="S13" s="59">
        <v>170401</v>
      </c>
      <c r="T13" s="59">
        <v>169015</v>
      </c>
      <c r="U13" s="59">
        <v>64297</v>
      </c>
    </row>
    <row r="14" spans="1:21" x14ac:dyDescent="0.25">
      <c r="A14" s="13" t="s">
        <v>32</v>
      </c>
      <c r="B14" s="13" t="s">
        <v>203</v>
      </c>
      <c r="C14" s="59">
        <v>0</v>
      </c>
      <c r="D14" s="59">
        <v>8445</v>
      </c>
      <c r="E14" s="59">
        <v>8445</v>
      </c>
      <c r="F14" s="59"/>
      <c r="G14" s="59">
        <v>0</v>
      </c>
      <c r="H14" s="59">
        <v>0</v>
      </c>
      <c r="I14" s="59">
        <v>12583</v>
      </c>
      <c r="J14" s="59">
        <v>20705</v>
      </c>
      <c r="K14" s="59">
        <v>0</v>
      </c>
      <c r="L14" s="59">
        <v>42267</v>
      </c>
      <c r="M14" s="59">
        <v>53248</v>
      </c>
      <c r="N14" s="59">
        <v>57111</v>
      </c>
      <c r="O14" s="59">
        <v>62187</v>
      </c>
      <c r="P14" s="59">
        <v>70314</v>
      </c>
      <c r="Q14" s="59">
        <v>74201</v>
      </c>
      <c r="R14" s="59">
        <v>80929</v>
      </c>
      <c r="S14" s="59">
        <v>0</v>
      </c>
      <c r="T14" s="59">
        <v>0</v>
      </c>
      <c r="U14" s="59">
        <v>0</v>
      </c>
    </row>
    <row r="15" spans="1:21" x14ac:dyDescent="0.25">
      <c r="A15" s="13" t="s">
        <v>33</v>
      </c>
      <c r="B15" s="13" t="s">
        <v>204</v>
      </c>
      <c r="C15" s="59"/>
      <c r="D15" s="59"/>
      <c r="E15" s="59"/>
      <c r="F15" s="59">
        <v>8445</v>
      </c>
      <c r="G15" s="59">
        <v>0</v>
      </c>
      <c r="H15" s="59">
        <v>20218</v>
      </c>
      <c r="I15" s="59">
        <v>23118</v>
      </c>
      <c r="J15" s="59">
        <v>2072</v>
      </c>
      <c r="K15" s="59">
        <v>40068</v>
      </c>
      <c r="L15" s="59">
        <v>0</v>
      </c>
      <c r="M15" s="59">
        <v>0</v>
      </c>
      <c r="N15" s="59">
        <v>0</v>
      </c>
      <c r="O15" s="59">
        <v>0</v>
      </c>
      <c r="P15" s="59">
        <v>0</v>
      </c>
      <c r="Q15" s="59">
        <v>0</v>
      </c>
      <c r="R15" s="59">
        <v>0</v>
      </c>
      <c r="S15" s="59">
        <v>0</v>
      </c>
      <c r="T15" s="59">
        <v>0</v>
      </c>
      <c r="U15" s="59">
        <v>0</v>
      </c>
    </row>
    <row r="16" spans="1:21" x14ac:dyDescent="0.25">
      <c r="A16" s="13" t="s">
        <v>34</v>
      </c>
      <c r="B16" s="13" t="s">
        <v>205</v>
      </c>
      <c r="C16" s="59">
        <v>9386</v>
      </c>
      <c r="D16" s="59">
        <v>6678</v>
      </c>
      <c r="E16" s="59">
        <v>6071</v>
      </c>
      <c r="F16" s="59">
        <v>4199</v>
      </c>
      <c r="G16" s="59">
        <v>14272</v>
      </c>
      <c r="H16" s="59">
        <v>18629</v>
      </c>
      <c r="I16" s="59">
        <v>17422</v>
      </c>
      <c r="J16" s="59">
        <v>8393</v>
      </c>
      <c r="K16" s="59">
        <v>404</v>
      </c>
      <c r="L16" s="59">
        <v>5226</v>
      </c>
      <c r="M16" s="59">
        <v>3678</v>
      </c>
      <c r="N16" s="59">
        <v>3069</v>
      </c>
      <c r="O16" s="59">
        <v>1265</v>
      </c>
      <c r="P16" s="59">
        <v>4419</v>
      </c>
      <c r="Q16" s="59">
        <v>3323</v>
      </c>
      <c r="R16" s="59">
        <v>2130</v>
      </c>
      <c r="S16" s="59">
        <v>465</v>
      </c>
      <c r="T16" s="59">
        <v>6006</v>
      </c>
      <c r="U16" s="59">
        <v>3321</v>
      </c>
    </row>
    <row r="17" spans="1:21" x14ac:dyDescent="0.25">
      <c r="A17" s="13" t="s">
        <v>398</v>
      </c>
      <c r="B17" s="13" t="s">
        <v>411</v>
      </c>
      <c r="C17" s="59">
        <v>0</v>
      </c>
      <c r="D17" s="59">
        <v>0</v>
      </c>
      <c r="E17" s="59">
        <v>0</v>
      </c>
      <c r="F17" s="59">
        <v>0</v>
      </c>
      <c r="G17" s="59">
        <v>0</v>
      </c>
      <c r="H17" s="59">
        <v>0</v>
      </c>
      <c r="I17" s="59">
        <v>0</v>
      </c>
      <c r="J17" s="59">
        <v>0</v>
      </c>
      <c r="K17" s="59">
        <v>0</v>
      </c>
      <c r="L17" s="59">
        <v>0</v>
      </c>
      <c r="M17" s="59">
        <v>0</v>
      </c>
      <c r="N17" s="59">
        <v>0</v>
      </c>
      <c r="O17" s="59">
        <v>0</v>
      </c>
      <c r="P17" s="59">
        <v>0</v>
      </c>
      <c r="Q17" s="59">
        <v>0</v>
      </c>
      <c r="R17" s="59">
        <v>0</v>
      </c>
      <c r="S17" s="59">
        <v>0</v>
      </c>
      <c r="T17" s="59">
        <v>10077</v>
      </c>
      <c r="U17" s="59">
        <v>15194</v>
      </c>
    </row>
    <row r="18" spans="1:21" x14ac:dyDescent="0.25">
      <c r="C18" s="60"/>
      <c r="D18" s="60"/>
      <c r="E18" s="60"/>
      <c r="F18" s="60"/>
      <c r="G18" s="60"/>
      <c r="H18" s="60"/>
      <c r="I18" s="60"/>
      <c r="J18" s="60"/>
      <c r="K18" s="60"/>
      <c r="L18" s="60"/>
      <c r="M18" s="60"/>
      <c r="N18" s="60"/>
      <c r="O18" s="60"/>
      <c r="P18" s="60"/>
      <c r="Q18" s="60"/>
      <c r="R18" s="60"/>
      <c r="S18" s="60"/>
      <c r="T18" s="60"/>
      <c r="U18" s="60"/>
    </row>
    <row r="19" spans="1:21" x14ac:dyDescent="0.25">
      <c r="A19" s="26" t="s">
        <v>35</v>
      </c>
      <c r="B19" s="26" t="s">
        <v>206</v>
      </c>
      <c r="C19" s="61">
        <f t="shared" ref="C19:O19" si="0">SUM(C6:C16)</f>
        <v>730081</v>
      </c>
      <c r="D19" s="61">
        <f t="shared" si="0"/>
        <v>702713</v>
      </c>
      <c r="E19" s="61">
        <f t="shared" si="0"/>
        <v>1263471</v>
      </c>
      <c r="F19" s="61">
        <f t="shared" si="0"/>
        <v>1188943</v>
      </c>
      <c r="G19" s="61">
        <f t="shared" si="0"/>
        <v>937849</v>
      </c>
      <c r="H19" s="61">
        <f t="shared" si="0"/>
        <v>1089238</v>
      </c>
      <c r="I19" s="61">
        <f t="shared" si="0"/>
        <v>1514806</v>
      </c>
      <c r="J19" s="61">
        <f t="shared" si="0"/>
        <v>1823409</v>
      </c>
      <c r="K19" s="61">
        <f t="shared" si="0"/>
        <v>1549353</v>
      </c>
      <c r="L19" s="61">
        <f t="shared" si="0"/>
        <v>1824142</v>
      </c>
      <c r="M19" s="61">
        <f t="shared" si="0"/>
        <v>2310779</v>
      </c>
      <c r="N19" s="61">
        <f t="shared" si="0"/>
        <v>1935160</v>
      </c>
      <c r="O19" s="61">
        <f t="shared" si="0"/>
        <v>1747904</v>
      </c>
      <c r="P19" s="61">
        <f t="shared" ref="P19" si="1">SUM(P6:P16)</f>
        <v>2518823</v>
      </c>
      <c r="Q19" s="61">
        <f t="shared" ref="Q19:R19" si="2">SUM(Q6:Q16)</f>
        <v>2521794</v>
      </c>
      <c r="R19" s="61">
        <f t="shared" si="2"/>
        <v>2712494</v>
      </c>
      <c r="S19" s="61">
        <f>SUM(S6:S17)</f>
        <v>2220991</v>
      </c>
      <c r="T19" s="61">
        <f>SUM(T6:T17)</f>
        <v>2353462</v>
      </c>
      <c r="U19" s="61">
        <f>SUM(U6:U17)</f>
        <v>2518029</v>
      </c>
    </row>
    <row r="20" spans="1:21" x14ac:dyDescent="0.25">
      <c r="C20" s="60" t="s">
        <v>36</v>
      </c>
      <c r="D20" s="60"/>
      <c r="E20" s="60" t="s">
        <v>36</v>
      </c>
      <c r="F20" s="60" t="s">
        <v>36</v>
      </c>
      <c r="G20" s="60" t="s">
        <v>36</v>
      </c>
      <c r="H20" s="60" t="s">
        <v>36</v>
      </c>
      <c r="I20" s="60" t="s">
        <v>36</v>
      </c>
      <c r="J20" s="60" t="s">
        <v>36</v>
      </c>
      <c r="K20" s="60" t="s">
        <v>36</v>
      </c>
      <c r="L20" s="60" t="s">
        <v>36</v>
      </c>
      <c r="M20" s="60" t="s">
        <v>36</v>
      </c>
      <c r="N20" s="60" t="s">
        <v>36</v>
      </c>
      <c r="O20" s="60" t="s">
        <v>36</v>
      </c>
      <c r="P20" s="60" t="s">
        <v>36</v>
      </c>
      <c r="Q20" s="60" t="s">
        <v>36</v>
      </c>
      <c r="R20" s="60" t="s">
        <v>36</v>
      </c>
      <c r="S20" s="60" t="s">
        <v>36</v>
      </c>
      <c r="T20" s="60"/>
      <c r="U20" s="60"/>
    </row>
    <row r="21" spans="1:21" x14ac:dyDescent="0.25">
      <c r="A21" s="7" t="s">
        <v>37</v>
      </c>
      <c r="B21" s="7" t="s">
        <v>207</v>
      </c>
      <c r="C21" s="62"/>
      <c r="D21" s="62"/>
      <c r="E21" s="62"/>
      <c r="F21" s="62"/>
      <c r="G21" s="62"/>
      <c r="H21" s="62"/>
      <c r="I21" s="62"/>
      <c r="J21" s="62"/>
      <c r="K21" s="62"/>
      <c r="L21" s="62"/>
      <c r="M21" s="62"/>
      <c r="N21" s="62"/>
      <c r="O21" s="62"/>
      <c r="P21" s="62"/>
      <c r="Q21" s="62"/>
      <c r="R21" s="62"/>
      <c r="S21" s="62"/>
      <c r="T21" s="62"/>
      <c r="U21" s="62"/>
    </row>
    <row r="22" spans="1:21" x14ac:dyDescent="0.25">
      <c r="A22" s="13" t="s">
        <v>180</v>
      </c>
      <c r="B22" s="13" t="s">
        <v>208</v>
      </c>
      <c r="C22" s="59">
        <v>7420</v>
      </c>
      <c r="D22" s="59">
        <v>0</v>
      </c>
      <c r="E22" s="59">
        <v>0</v>
      </c>
      <c r="F22" s="59">
        <v>0</v>
      </c>
      <c r="G22" s="59">
        <v>6277</v>
      </c>
      <c r="H22" s="59">
        <v>0</v>
      </c>
      <c r="I22" s="59">
        <v>0</v>
      </c>
      <c r="J22" s="59">
        <v>0</v>
      </c>
      <c r="K22" s="59">
        <v>7014</v>
      </c>
      <c r="L22" s="59">
        <v>7199</v>
      </c>
      <c r="M22" s="59">
        <v>7763</v>
      </c>
      <c r="N22" s="59">
        <v>8074</v>
      </c>
      <c r="O22" s="59">
        <v>8205</v>
      </c>
      <c r="P22" s="59">
        <v>8449</v>
      </c>
      <c r="Q22" s="59">
        <v>65213</v>
      </c>
      <c r="R22" s="59">
        <v>324377</v>
      </c>
      <c r="S22" s="59">
        <v>171106</v>
      </c>
      <c r="T22" s="59">
        <v>9549</v>
      </c>
      <c r="U22" s="59">
        <v>211840</v>
      </c>
    </row>
    <row r="23" spans="1:21" x14ac:dyDescent="0.25">
      <c r="A23" s="13" t="s">
        <v>26</v>
      </c>
      <c r="B23" s="13" t="str">
        <f>_xlfn.TRANSLATE(A23,"pt","en")</f>
        <v>Accounts Receivable</v>
      </c>
      <c r="C23" s="59">
        <v>0</v>
      </c>
      <c r="D23" s="59">
        <v>0</v>
      </c>
      <c r="E23" s="59">
        <v>0</v>
      </c>
      <c r="F23" s="59">
        <v>0</v>
      </c>
      <c r="G23" s="59">
        <v>0</v>
      </c>
      <c r="H23" s="59">
        <v>0</v>
      </c>
      <c r="I23" s="59">
        <v>0</v>
      </c>
      <c r="J23" s="59">
        <v>0</v>
      </c>
      <c r="K23" s="59">
        <v>0</v>
      </c>
      <c r="L23" s="59">
        <v>0</v>
      </c>
      <c r="M23" s="59">
        <v>0</v>
      </c>
      <c r="N23" s="59">
        <v>0</v>
      </c>
      <c r="O23" s="59">
        <v>0</v>
      </c>
      <c r="P23" s="59">
        <v>0</v>
      </c>
      <c r="Q23" s="59">
        <v>0</v>
      </c>
      <c r="R23" s="59">
        <v>0</v>
      </c>
      <c r="S23" s="59">
        <v>622</v>
      </c>
      <c r="T23" s="59">
        <v>1626</v>
      </c>
      <c r="U23" s="59">
        <v>451</v>
      </c>
    </row>
    <row r="24" spans="1:21" x14ac:dyDescent="0.25">
      <c r="A24" s="13" t="s">
        <v>181</v>
      </c>
      <c r="B24" s="13" t="s">
        <v>209</v>
      </c>
      <c r="C24" s="59">
        <v>0</v>
      </c>
      <c r="D24" s="59">
        <v>0</v>
      </c>
      <c r="E24" s="59">
        <v>0</v>
      </c>
      <c r="F24" s="59">
        <v>0</v>
      </c>
      <c r="G24" s="59">
        <v>13060</v>
      </c>
      <c r="H24" s="59">
        <v>0</v>
      </c>
      <c r="I24" s="59">
        <v>0</v>
      </c>
      <c r="J24" s="59">
        <v>0</v>
      </c>
      <c r="K24" s="59">
        <v>1358</v>
      </c>
      <c r="L24" s="59">
        <v>172</v>
      </c>
      <c r="M24" s="59">
        <v>124</v>
      </c>
      <c r="N24" s="59">
        <v>339</v>
      </c>
      <c r="O24" s="59">
        <v>339</v>
      </c>
      <c r="P24" s="59">
        <v>0</v>
      </c>
      <c r="Q24" s="59">
        <v>0</v>
      </c>
      <c r="R24" s="59">
        <v>38000</v>
      </c>
      <c r="S24" s="59">
        <v>37970</v>
      </c>
      <c r="T24" s="59">
        <v>0</v>
      </c>
      <c r="U24" s="59">
        <v>32494</v>
      </c>
    </row>
    <row r="25" spans="1:21" x14ac:dyDescent="0.25">
      <c r="A25" s="13" t="s">
        <v>182</v>
      </c>
      <c r="B25" s="13" t="s">
        <v>210</v>
      </c>
      <c r="C25" s="59">
        <v>836</v>
      </c>
      <c r="D25" s="59">
        <v>733</v>
      </c>
      <c r="E25" s="59">
        <v>630</v>
      </c>
      <c r="F25" s="59">
        <v>526</v>
      </c>
      <c r="G25" s="59">
        <v>485</v>
      </c>
      <c r="H25" s="59">
        <v>485</v>
      </c>
      <c r="I25" s="59">
        <v>471</v>
      </c>
      <c r="J25" s="59">
        <v>171</v>
      </c>
      <c r="K25" s="59">
        <v>1679</v>
      </c>
      <c r="L25" s="59">
        <v>1679</v>
      </c>
      <c r="M25" s="59">
        <v>1802</v>
      </c>
      <c r="N25" s="59">
        <v>1802</v>
      </c>
      <c r="O25" s="59">
        <v>1810</v>
      </c>
      <c r="P25" s="59">
        <v>1787</v>
      </c>
      <c r="Q25" s="59">
        <v>1164</v>
      </c>
      <c r="R25" s="59">
        <v>1164</v>
      </c>
      <c r="S25" s="59">
        <v>1164</v>
      </c>
      <c r="T25" s="59">
        <v>164</v>
      </c>
      <c r="U25" s="59">
        <v>175</v>
      </c>
    </row>
    <row r="26" spans="1:21" x14ac:dyDescent="0.25">
      <c r="A26" s="13" t="s">
        <v>31</v>
      </c>
      <c r="B26" s="13" t="s">
        <v>211</v>
      </c>
      <c r="C26" s="59">
        <v>37444</v>
      </c>
      <c r="D26" s="59">
        <v>37444</v>
      </c>
      <c r="E26" s="59">
        <v>37444</v>
      </c>
      <c r="F26" s="59">
        <v>51086</v>
      </c>
      <c r="G26" s="59">
        <v>40693</v>
      </c>
      <c r="H26" s="59">
        <v>40683</v>
      </c>
      <c r="I26" s="59">
        <v>40683</v>
      </c>
      <c r="J26" s="59">
        <v>40683</v>
      </c>
      <c r="K26" s="59">
        <v>39050</v>
      </c>
      <c r="L26" s="59">
        <v>39050</v>
      </c>
      <c r="M26" s="59">
        <v>39050</v>
      </c>
      <c r="N26" s="59">
        <v>39050</v>
      </c>
      <c r="O26" s="59">
        <v>1699</v>
      </c>
      <c r="P26" s="59">
        <v>39050</v>
      </c>
      <c r="Q26" s="59">
        <v>36986</v>
      </c>
      <c r="R26" s="59">
        <v>36986</v>
      </c>
      <c r="S26" s="59">
        <v>123713</v>
      </c>
      <c r="T26" s="59">
        <v>123713</v>
      </c>
      <c r="U26" s="59">
        <v>229955</v>
      </c>
    </row>
    <row r="27" spans="1:21" x14ac:dyDescent="0.25">
      <c r="A27" s="13" t="s">
        <v>38</v>
      </c>
      <c r="B27" s="13" t="s">
        <v>212</v>
      </c>
      <c r="C27" s="59">
        <v>0</v>
      </c>
      <c r="D27" s="59">
        <v>0</v>
      </c>
      <c r="E27" s="59">
        <v>0</v>
      </c>
      <c r="F27" s="59">
        <v>0</v>
      </c>
      <c r="G27" s="59">
        <v>0</v>
      </c>
      <c r="H27" s="59">
        <v>9736</v>
      </c>
      <c r="I27" s="59">
        <v>5845</v>
      </c>
      <c r="J27" s="59">
        <v>1713</v>
      </c>
      <c r="K27" s="59">
        <v>92830</v>
      </c>
      <c r="L27" s="59">
        <v>95344</v>
      </c>
      <c r="M27" s="59">
        <v>96444</v>
      </c>
      <c r="N27" s="59">
        <v>79069</v>
      </c>
      <c r="O27" s="59">
        <v>91902</v>
      </c>
      <c r="P27" s="59">
        <v>94920</v>
      </c>
      <c r="Q27" s="59">
        <v>101656</v>
      </c>
      <c r="R27" s="59">
        <v>105939</v>
      </c>
      <c r="S27" s="59">
        <v>137767</v>
      </c>
      <c r="T27" s="59">
        <v>143594</v>
      </c>
      <c r="U27" s="59">
        <v>140320</v>
      </c>
    </row>
    <row r="28" spans="1:21" x14ac:dyDescent="0.25">
      <c r="A28"/>
      <c r="B28" s="9"/>
      <c r="C28" s="63"/>
      <c r="D28" s="63"/>
      <c r="E28" s="63"/>
      <c r="F28" s="63"/>
      <c r="G28" s="63"/>
      <c r="H28" s="63"/>
      <c r="I28" s="63"/>
      <c r="J28" s="63"/>
      <c r="K28" s="63"/>
      <c r="L28" s="63"/>
      <c r="M28" s="63"/>
      <c r="N28" s="63"/>
      <c r="O28" s="63"/>
      <c r="P28" s="63"/>
      <c r="Q28" s="60"/>
      <c r="R28" s="60"/>
      <c r="S28" s="60"/>
      <c r="T28" s="60"/>
      <c r="U28" s="60"/>
    </row>
    <row r="29" spans="1:21" x14ac:dyDescent="0.25">
      <c r="A29" s="26" t="s">
        <v>39</v>
      </c>
      <c r="B29" s="26" t="s">
        <v>213</v>
      </c>
      <c r="C29" s="61">
        <f t="shared" ref="C29:O29" si="3">SUM(C22:C27)</f>
        <v>45700</v>
      </c>
      <c r="D29" s="61">
        <f t="shared" si="3"/>
        <v>38177</v>
      </c>
      <c r="E29" s="61">
        <f t="shared" si="3"/>
        <v>38074</v>
      </c>
      <c r="F29" s="61">
        <f t="shared" si="3"/>
        <v>51612</v>
      </c>
      <c r="G29" s="61">
        <f t="shared" si="3"/>
        <v>60515</v>
      </c>
      <c r="H29" s="61">
        <f t="shared" si="3"/>
        <v>50904</v>
      </c>
      <c r="I29" s="61">
        <f t="shared" si="3"/>
        <v>46999</v>
      </c>
      <c r="J29" s="61">
        <f t="shared" si="3"/>
        <v>42567</v>
      </c>
      <c r="K29" s="61">
        <f t="shared" si="3"/>
        <v>141931</v>
      </c>
      <c r="L29" s="61">
        <f t="shared" si="3"/>
        <v>143444</v>
      </c>
      <c r="M29" s="61">
        <f t="shared" si="3"/>
        <v>145183</v>
      </c>
      <c r="N29" s="61">
        <f t="shared" si="3"/>
        <v>128334</v>
      </c>
      <c r="O29" s="61">
        <f t="shared" si="3"/>
        <v>103955</v>
      </c>
      <c r="P29" s="61">
        <f t="shared" ref="P29" si="4">SUM(P22:P27)</f>
        <v>144206</v>
      </c>
      <c r="Q29" s="61">
        <f t="shared" ref="Q29:R29" si="5">SUM(Q22:Q27)</f>
        <v>205019</v>
      </c>
      <c r="R29" s="61">
        <f t="shared" si="5"/>
        <v>506466</v>
      </c>
      <c r="S29" s="61">
        <f t="shared" ref="S29" si="6">SUM(S22:S27)</f>
        <v>472342</v>
      </c>
      <c r="T29" s="61">
        <f>SUM(T22:T27)</f>
        <v>278646</v>
      </c>
      <c r="U29" s="61">
        <f t="shared" ref="U29" si="7">SUM(U22:U27)</f>
        <v>615235</v>
      </c>
    </row>
    <row r="30" spans="1:21" customFormat="1" x14ac:dyDescent="0.25">
      <c r="C30" s="63"/>
      <c r="D30" s="63"/>
      <c r="E30" s="63"/>
      <c r="F30" s="63"/>
      <c r="G30" s="63"/>
      <c r="H30" s="63"/>
      <c r="I30" s="63"/>
      <c r="J30" s="63"/>
      <c r="K30" s="63"/>
      <c r="L30" s="63"/>
      <c r="M30" s="63"/>
      <c r="N30" s="63"/>
      <c r="O30" s="63"/>
      <c r="P30" s="63"/>
      <c r="Q30" s="63"/>
      <c r="R30" s="63"/>
      <c r="S30" s="63"/>
      <c r="T30" s="63"/>
      <c r="U30" s="63"/>
    </row>
    <row r="31" spans="1:21" x14ac:dyDescent="0.25">
      <c r="A31" s="13" t="s">
        <v>40</v>
      </c>
      <c r="B31" s="13" t="s">
        <v>268</v>
      </c>
      <c r="C31" s="59">
        <v>179000</v>
      </c>
      <c r="D31" s="59">
        <v>252817</v>
      </c>
      <c r="E31" s="59">
        <v>294955</v>
      </c>
      <c r="F31" s="59">
        <v>422823</v>
      </c>
      <c r="G31" s="59">
        <v>437120</v>
      </c>
      <c r="H31" s="59">
        <v>496097</v>
      </c>
      <c r="I31" s="59">
        <v>560766</v>
      </c>
      <c r="J31" s="59">
        <v>623703</v>
      </c>
      <c r="K31" s="59">
        <v>648615</v>
      </c>
      <c r="L31" s="59">
        <v>649327</v>
      </c>
      <c r="M31" s="59">
        <v>729901</v>
      </c>
      <c r="N31" s="59">
        <v>785150</v>
      </c>
      <c r="O31" s="59">
        <v>802234</v>
      </c>
      <c r="P31" s="59">
        <v>799252</v>
      </c>
      <c r="Q31" s="59">
        <v>799851</v>
      </c>
      <c r="R31" s="59">
        <v>819337</v>
      </c>
      <c r="S31" s="59">
        <v>842601</v>
      </c>
      <c r="T31" s="59">
        <v>787618</v>
      </c>
      <c r="U31" s="59">
        <v>821919</v>
      </c>
    </row>
    <row r="32" spans="1:21" x14ac:dyDescent="0.25">
      <c r="A32" s="13" t="s">
        <v>41</v>
      </c>
      <c r="B32" s="13" t="s">
        <v>214</v>
      </c>
      <c r="C32" s="59">
        <v>0</v>
      </c>
      <c r="D32" s="59">
        <v>0</v>
      </c>
      <c r="E32" s="59">
        <v>24251</v>
      </c>
      <c r="F32" s="59">
        <v>0</v>
      </c>
      <c r="G32" s="59">
        <v>2290</v>
      </c>
      <c r="H32" s="59">
        <v>0</v>
      </c>
      <c r="I32" s="59">
        <v>0</v>
      </c>
      <c r="J32" s="59">
        <v>1776</v>
      </c>
      <c r="K32" s="59">
        <v>1755</v>
      </c>
      <c r="L32" s="59">
        <v>1776</v>
      </c>
      <c r="M32" s="59">
        <v>1776</v>
      </c>
      <c r="N32" s="59">
        <v>1781</v>
      </c>
      <c r="O32" s="59">
        <v>1781</v>
      </c>
      <c r="P32" s="59">
        <v>2465</v>
      </c>
      <c r="Q32" s="59">
        <v>2466</v>
      </c>
      <c r="R32" s="59">
        <v>1149</v>
      </c>
      <c r="S32" s="59">
        <v>805</v>
      </c>
      <c r="T32" s="59">
        <v>1530</v>
      </c>
      <c r="U32" s="59">
        <v>1</v>
      </c>
    </row>
    <row r="33" spans="1:21" x14ac:dyDescent="0.25">
      <c r="A33" s="13" t="s">
        <v>42</v>
      </c>
      <c r="B33" s="13" t="s">
        <v>215</v>
      </c>
      <c r="C33" s="59">
        <v>0</v>
      </c>
      <c r="D33" s="59">
        <v>0</v>
      </c>
      <c r="E33" s="59">
        <v>0</v>
      </c>
      <c r="F33" s="59">
        <v>10214</v>
      </c>
      <c r="G33" s="59">
        <v>9709</v>
      </c>
      <c r="H33" s="59">
        <v>18877</v>
      </c>
      <c r="I33" s="59">
        <v>18035</v>
      </c>
      <c r="J33" s="59">
        <v>16952</v>
      </c>
      <c r="K33" s="59">
        <v>14904</v>
      </c>
      <c r="L33" s="59">
        <v>12338</v>
      </c>
      <c r="M33" s="59">
        <v>11673</v>
      </c>
      <c r="N33" s="59">
        <v>10108</v>
      </c>
      <c r="O33" s="59">
        <v>8517</v>
      </c>
      <c r="P33" s="59">
        <v>7312</v>
      </c>
      <c r="Q33" s="59">
        <v>54929</v>
      </c>
      <c r="R33" s="59">
        <v>59302</v>
      </c>
      <c r="S33" s="59">
        <v>60680</v>
      </c>
      <c r="T33" s="59">
        <v>30862</v>
      </c>
      <c r="U33" s="59">
        <v>40725</v>
      </c>
    </row>
    <row r="34" spans="1:21" x14ac:dyDescent="0.25">
      <c r="A34" s="13" t="s">
        <v>402</v>
      </c>
      <c r="B34" s="13" t="s">
        <v>216</v>
      </c>
      <c r="C34" s="59">
        <v>346</v>
      </c>
      <c r="D34" s="59">
        <v>332</v>
      </c>
      <c r="E34" s="59">
        <v>316</v>
      </c>
      <c r="F34" s="59">
        <v>2025</v>
      </c>
      <c r="G34" s="59">
        <v>1990</v>
      </c>
      <c r="H34" s="59">
        <v>1977</v>
      </c>
      <c r="I34" s="59">
        <v>1962</v>
      </c>
      <c r="J34" s="59">
        <v>1946</v>
      </c>
      <c r="K34" s="59">
        <v>1973</v>
      </c>
      <c r="L34" s="59">
        <v>2313</v>
      </c>
      <c r="M34" s="59">
        <v>2270</v>
      </c>
      <c r="N34" s="59">
        <v>2229</v>
      </c>
      <c r="O34" s="59">
        <v>2211</v>
      </c>
      <c r="P34" s="59">
        <v>2787</v>
      </c>
      <c r="Q34" s="59">
        <v>2765</v>
      </c>
      <c r="R34" s="59">
        <v>3832</v>
      </c>
      <c r="S34" s="59">
        <v>10894</v>
      </c>
      <c r="T34" s="59">
        <v>11405</v>
      </c>
      <c r="U34" s="59">
        <v>13665</v>
      </c>
    </row>
    <row r="35" spans="1:21" x14ac:dyDescent="0.25">
      <c r="A35" s="13" t="s">
        <v>43</v>
      </c>
      <c r="B35" s="13" t="s">
        <v>217</v>
      </c>
      <c r="C35" s="59"/>
      <c r="D35" s="59">
        <v>0</v>
      </c>
      <c r="E35" s="59">
        <v>0</v>
      </c>
      <c r="F35" s="59">
        <v>0</v>
      </c>
      <c r="G35" s="59">
        <v>0</v>
      </c>
      <c r="H35" s="59">
        <v>0</v>
      </c>
      <c r="I35" s="59">
        <v>0</v>
      </c>
      <c r="J35" s="59">
        <v>0</v>
      </c>
      <c r="K35" s="59">
        <v>0</v>
      </c>
      <c r="L35" s="59">
        <v>0</v>
      </c>
      <c r="M35" s="59">
        <v>0</v>
      </c>
      <c r="N35" s="59">
        <v>0</v>
      </c>
      <c r="O35" s="59">
        <v>0</v>
      </c>
      <c r="P35" s="59">
        <v>0</v>
      </c>
      <c r="Q35" s="59">
        <v>0</v>
      </c>
      <c r="R35" s="59">
        <v>0</v>
      </c>
      <c r="S35" s="59">
        <v>0</v>
      </c>
      <c r="T35" s="59">
        <v>0</v>
      </c>
      <c r="U35" s="59">
        <v>0</v>
      </c>
    </row>
    <row r="36" spans="1:21" x14ac:dyDescent="0.25">
      <c r="C36" s="60"/>
      <c r="D36" s="60"/>
      <c r="E36" s="60"/>
      <c r="F36" s="60"/>
      <c r="G36" s="60"/>
      <c r="H36" s="60"/>
      <c r="I36" s="60"/>
      <c r="J36" s="60"/>
      <c r="K36" s="60"/>
      <c r="L36" s="60"/>
      <c r="M36" s="60"/>
      <c r="N36" s="60"/>
      <c r="O36" s="60"/>
      <c r="P36" s="60"/>
      <c r="Q36" s="60"/>
      <c r="R36" s="60"/>
      <c r="S36" s="60"/>
      <c r="T36" s="60"/>
      <c r="U36" s="60"/>
    </row>
    <row r="37" spans="1:21" x14ac:dyDescent="0.25">
      <c r="A37" s="26" t="s">
        <v>44</v>
      </c>
      <c r="B37" s="26" t="s">
        <v>218</v>
      </c>
      <c r="C37" s="61">
        <f t="shared" ref="C37:O37" si="8">SUM(C31:C35)+SUM(C29)</f>
        <v>225046</v>
      </c>
      <c r="D37" s="61">
        <f t="shared" si="8"/>
        <v>291326</v>
      </c>
      <c r="E37" s="61">
        <f t="shared" si="8"/>
        <v>357596</v>
      </c>
      <c r="F37" s="61">
        <f t="shared" si="8"/>
        <v>486674</v>
      </c>
      <c r="G37" s="61">
        <f t="shared" si="8"/>
        <v>511624</v>
      </c>
      <c r="H37" s="61">
        <f t="shared" si="8"/>
        <v>567855</v>
      </c>
      <c r="I37" s="61">
        <f t="shared" si="8"/>
        <v>627762</v>
      </c>
      <c r="J37" s="61">
        <f t="shared" si="8"/>
        <v>686944</v>
      </c>
      <c r="K37" s="61">
        <f t="shared" si="8"/>
        <v>809178</v>
      </c>
      <c r="L37" s="61">
        <f t="shared" si="8"/>
        <v>809198</v>
      </c>
      <c r="M37" s="61">
        <f t="shared" si="8"/>
        <v>890803</v>
      </c>
      <c r="N37" s="61">
        <f t="shared" si="8"/>
        <v>927602</v>
      </c>
      <c r="O37" s="61">
        <f t="shared" si="8"/>
        <v>918698</v>
      </c>
      <c r="P37" s="61">
        <f t="shared" ref="P37" si="9">SUM(P31:P35)+SUM(P29)</f>
        <v>956022</v>
      </c>
      <c r="Q37" s="61">
        <f t="shared" ref="Q37:R37" si="10">SUM(Q31:Q35)+SUM(Q29)</f>
        <v>1065030</v>
      </c>
      <c r="R37" s="61">
        <f t="shared" si="10"/>
        <v>1390086</v>
      </c>
      <c r="S37" s="61">
        <f t="shared" ref="S37:T37" si="11">SUM(S31:S35)+SUM(S29)</f>
        <v>1387322</v>
      </c>
      <c r="T37" s="61">
        <f t="shared" si="11"/>
        <v>1110061</v>
      </c>
      <c r="U37" s="61">
        <f>SUM(U31:U35)+SUM(U29)</f>
        <v>1491545</v>
      </c>
    </row>
    <row r="38" spans="1:21" x14ac:dyDescent="0.25">
      <c r="C38" s="60" t="s">
        <v>36</v>
      </c>
      <c r="D38" s="60"/>
      <c r="E38" s="60" t="s">
        <v>36</v>
      </c>
      <c r="F38" s="60" t="s">
        <v>36</v>
      </c>
      <c r="G38" s="60" t="s">
        <v>36</v>
      </c>
      <c r="H38" s="60" t="s">
        <v>36</v>
      </c>
      <c r="I38" s="60" t="s">
        <v>36</v>
      </c>
      <c r="J38" s="60" t="s">
        <v>36</v>
      </c>
      <c r="K38" s="60" t="s">
        <v>36</v>
      </c>
      <c r="L38" s="60" t="s">
        <v>36</v>
      </c>
      <c r="M38" s="60" t="s">
        <v>36</v>
      </c>
      <c r="N38" s="60" t="s">
        <v>36</v>
      </c>
      <c r="O38" s="60" t="s">
        <v>36</v>
      </c>
      <c r="P38" s="60" t="s">
        <v>36</v>
      </c>
      <c r="Q38" s="60" t="s">
        <v>36</v>
      </c>
      <c r="R38" s="60" t="s">
        <v>36</v>
      </c>
      <c r="S38" s="60" t="s">
        <v>36</v>
      </c>
      <c r="T38" s="60"/>
      <c r="U38" s="60"/>
    </row>
    <row r="39" spans="1:21" x14ac:dyDescent="0.25">
      <c r="A39" s="26" t="s">
        <v>45</v>
      </c>
      <c r="B39" s="26" t="s">
        <v>219</v>
      </c>
      <c r="C39" s="61">
        <f t="shared" ref="C39:O39" si="12">C37+C19</f>
        <v>955127</v>
      </c>
      <c r="D39" s="61">
        <f t="shared" si="12"/>
        <v>994039</v>
      </c>
      <c r="E39" s="61">
        <f t="shared" si="12"/>
        <v>1621067</v>
      </c>
      <c r="F39" s="61">
        <f t="shared" si="12"/>
        <v>1675617</v>
      </c>
      <c r="G39" s="61">
        <f t="shared" si="12"/>
        <v>1449473</v>
      </c>
      <c r="H39" s="61">
        <f t="shared" si="12"/>
        <v>1657093</v>
      </c>
      <c r="I39" s="61">
        <f t="shared" si="12"/>
        <v>2142568</v>
      </c>
      <c r="J39" s="61">
        <f t="shared" si="12"/>
        <v>2510353</v>
      </c>
      <c r="K39" s="61">
        <f t="shared" si="12"/>
        <v>2358531</v>
      </c>
      <c r="L39" s="61">
        <f t="shared" si="12"/>
        <v>2633340</v>
      </c>
      <c r="M39" s="61">
        <f t="shared" si="12"/>
        <v>3201582</v>
      </c>
      <c r="N39" s="61">
        <f t="shared" si="12"/>
        <v>2862762</v>
      </c>
      <c r="O39" s="61">
        <f t="shared" si="12"/>
        <v>2666602</v>
      </c>
      <c r="P39" s="61">
        <f t="shared" ref="P39:Q39" si="13">P37+P19</f>
        <v>3474845</v>
      </c>
      <c r="Q39" s="61">
        <f t="shared" si="13"/>
        <v>3586824</v>
      </c>
      <c r="R39" s="61">
        <f t="shared" ref="R39" si="14">R37+R19</f>
        <v>4102580</v>
      </c>
      <c r="S39" s="61">
        <f>S37+S19</f>
        <v>3608313</v>
      </c>
      <c r="T39" s="61">
        <f>T37+T19</f>
        <v>3463523</v>
      </c>
      <c r="U39" s="61">
        <f t="shared" ref="U39" si="15">U37+U19</f>
        <v>4009574</v>
      </c>
    </row>
    <row r="40" spans="1:21" x14ac:dyDescent="0.25">
      <c r="C40" s="9" t="s">
        <v>36</v>
      </c>
      <c r="D40" s="9"/>
      <c r="E40" s="9" t="s">
        <v>36</v>
      </c>
      <c r="F40" s="9" t="s">
        <v>36</v>
      </c>
      <c r="G40" s="9" t="s">
        <v>36</v>
      </c>
      <c r="H40" s="9" t="s">
        <v>36</v>
      </c>
      <c r="I40" s="9" t="s">
        <v>36</v>
      </c>
      <c r="J40" s="9" t="s">
        <v>36</v>
      </c>
      <c r="K40" s="9" t="s">
        <v>36</v>
      </c>
      <c r="L40" s="9" t="s">
        <v>36</v>
      </c>
      <c r="M40" s="9" t="s">
        <v>36</v>
      </c>
      <c r="N40" s="9" t="s">
        <v>36</v>
      </c>
      <c r="O40" s="9" t="s">
        <v>36</v>
      </c>
      <c r="P40" s="9" t="s">
        <v>36</v>
      </c>
      <c r="Q40" s="9" t="s">
        <v>36</v>
      </c>
      <c r="R40" s="9" t="s">
        <v>36</v>
      </c>
      <c r="S40" s="9" t="s">
        <v>36</v>
      </c>
      <c r="T40" s="9"/>
    </row>
    <row r="41" spans="1:21" x14ac:dyDescent="0.25">
      <c r="Q41" s="60"/>
      <c r="R41" s="60"/>
      <c r="S41" s="60"/>
      <c r="T41" s="60"/>
    </row>
    <row r="42" spans="1:21" x14ac:dyDescent="0.25">
      <c r="O42" s="60"/>
      <c r="Q42" s="60"/>
      <c r="R42" s="60"/>
      <c r="S42" s="60"/>
      <c r="T42" s="60"/>
    </row>
    <row r="43" spans="1:21" x14ac:dyDescent="0.25">
      <c r="C43"/>
      <c r="D43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/>
    </row>
  </sheetData>
  <pageMargins left="0.511811024" right="0.511811024" top="0.78740157499999996" bottom="0.78740157499999996" header="0.31496062000000002" footer="0.31496062000000002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9" tint="0.39997558519241921"/>
  </sheetPr>
  <dimension ref="A1:U49"/>
  <sheetViews>
    <sheetView showGridLines="0" tabSelected="1" zoomScale="85" zoomScaleNormal="85" workbookViewId="0">
      <pane xSplit="1" ySplit="4" topLeftCell="K17" activePane="bottomRight" state="frozen"/>
      <selection activeCell="R42" sqref="R42"/>
      <selection pane="topRight" activeCell="R42" sqref="R42"/>
      <selection pane="bottomLeft" activeCell="R42" sqref="R42"/>
      <selection pane="bottomRight" activeCell="W43" sqref="W43"/>
    </sheetView>
  </sheetViews>
  <sheetFormatPr defaultColWidth="9" defaultRowHeight="15" outlineLevelCol="1" x14ac:dyDescent="0.25"/>
  <cols>
    <col min="1" max="1" width="40" style="5" bestFit="1" customWidth="1"/>
    <col min="2" max="2" width="74.625" style="5" hidden="1" customWidth="1" outlineLevel="1"/>
    <col min="3" max="3" width="16.625" style="5" customWidth="1" collapsed="1"/>
    <col min="4" max="14" width="16.625" style="5" customWidth="1"/>
    <col min="15" max="15" width="18.375" style="5" customWidth="1"/>
    <col min="16" max="20" width="16.625" style="5" customWidth="1"/>
    <col min="21" max="21" width="11.625" style="5" bestFit="1" customWidth="1"/>
    <col min="22" max="22" width="11.5" style="5" bestFit="1" customWidth="1"/>
    <col min="23" max="16384" width="9" style="5"/>
  </cols>
  <sheetData>
    <row r="1" spans="1:21" x14ac:dyDescent="0.25">
      <c r="E1" s="80"/>
      <c r="F1" s="80"/>
      <c r="G1" s="80"/>
      <c r="H1" s="80"/>
      <c r="I1" s="80"/>
      <c r="J1" s="80"/>
      <c r="K1" s="80"/>
      <c r="L1" s="80"/>
      <c r="M1" s="80"/>
      <c r="N1" s="80"/>
      <c r="O1" s="80"/>
      <c r="P1" s="80"/>
      <c r="Q1" s="80"/>
      <c r="R1" s="80"/>
      <c r="S1" s="80"/>
      <c r="T1" s="80"/>
    </row>
    <row r="2" spans="1:21" x14ac:dyDescent="0.25">
      <c r="C2" s="6" t="s">
        <v>7</v>
      </c>
      <c r="D2" s="6" t="s">
        <v>8</v>
      </c>
      <c r="E2" s="6" t="s">
        <v>9</v>
      </c>
      <c r="F2" s="6" t="s">
        <v>10</v>
      </c>
      <c r="G2" s="6" t="s">
        <v>11</v>
      </c>
      <c r="H2" s="6" t="s">
        <v>12</v>
      </c>
      <c r="I2" s="6" t="s">
        <v>13</v>
      </c>
      <c r="J2" s="6" t="s">
        <v>14</v>
      </c>
      <c r="K2" s="6" t="s">
        <v>15</v>
      </c>
      <c r="L2" s="6" t="s">
        <v>16</v>
      </c>
      <c r="M2" s="6" t="s">
        <v>17</v>
      </c>
      <c r="N2" s="15" t="s">
        <v>18</v>
      </c>
      <c r="O2" s="15" t="s">
        <v>19</v>
      </c>
      <c r="P2" s="6" t="s">
        <v>179</v>
      </c>
      <c r="Q2" s="6" t="s">
        <v>379</v>
      </c>
      <c r="R2" s="6" t="s">
        <v>384</v>
      </c>
      <c r="S2" s="6" t="s">
        <v>386</v>
      </c>
      <c r="T2" s="6" t="s">
        <v>390</v>
      </c>
      <c r="U2" s="6" t="s">
        <v>413</v>
      </c>
    </row>
    <row r="3" spans="1:21" x14ac:dyDescent="0.25">
      <c r="A3" s="10" t="s">
        <v>177</v>
      </c>
      <c r="B3" s="10" t="s">
        <v>269</v>
      </c>
      <c r="C3" s="55" t="s">
        <v>145</v>
      </c>
      <c r="D3" s="55" t="s">
        <v>145</v>
      </c>
      <c r="E3" s="55" t="s">
        <v>145</v>
      </c>
      <c r="F3" s="55" t="s">
        <v>145</v>
      </c>
      <c r="G3" s="55" t="s">
        <v>145</v>
      </c>
      <c r="H3" s="55" t="s">
        <v>145</v>
      </c>
      <c r="I3" s="55" t="s">
        <v>145</v>
      </c>
      <c r="J3" s="55" t="s">
        <v>145</v>
      </c>
      <c r="K3" s="55" t="s">
        <v>145</v>
      </c>
      <c r="L3" s="55" t="s">
        <v>145</v>
      </c>
      <c r="M3" s="55" t="s">
        <v>145</v>
      </c>
      <c r="N3" s="55" t="s">
        <v>145</v>
      </c>
      <c r="O3" s="55" t="s">
        <v>145</v>
      </c>
      <c r="P3" s="55" t="s">
        <v>145</v>
      </c>
      <c r="Q3" s="55" t="s">
        <v>145</v>
      </c>
      <c r="R3" s="55" t="s">
        <v>145</v>
      </c>
      <c r="S3" s="55" t="s">
        <v>145</v>
      </c>
      <c r="T3" s="55" t="s">
        <v>145</v>
      </c>
      <c r="U3" s="23" t="s">
        <v>21</v>
      </c>
    </row>
    <row r="4" spans="1:21" x14ac:dyDescent="0.25">
      <c r="A4" s="10"/>
      <c r="B4" s="10"/>
      <c r="C4" s="10">
        <v>2021</v>
      </c>
      <c r="D4" s="11">
        <v>44651</v>
      </c>
      <c r="E4" s="11">
        <v>44742</v>
      </c>
      <c r="F4" s="11">
        <v>44834</v>
      </c>
      <c r="G4" s="10">
        <v>2022</v>
      </c>
      <c r="H4" s="11">
        <v>45016</v>
      </c>
      <c r="I4" s="11" t="s">
        <v>22</v>
      </c>
      <c r="J4" s="11">
        <v>45199</v>
      </c>
      <c r="K4" s="10">
        <v>2023</v>
      </c>
      <c r="L4" s="11">
        <v>45382</v>
      </c>
      <c r="M4" s="11">
        <v>45473</v>
      </c>
      <c r="N4" s="11">
        <v>45565</v>
      </c>
      <c r="O4" s="10">
        <v>2024</v>
      </c>
      <c r="P4" s="11">
        <v>45747</v>
      </c>
      <c r="Q4" s="29">
        <v>45838</v>
      </c>
      <c r="R4" s="29">
        <v>45930</v>
      </c>
      <c r="S4" s="10">
        <v>2025</v>
      </c>
      <c r="T4" s="11">
        <v>46112</v>
      </c>
      <c r="U4" s="29">
        <v>46203</v>
      </c>
    </row>
    <row r="5" spans="1:21" x14ac:dyDescent="0.25">
      <c r="A5" s="7" t="s">
        <v>23</v>
      </c>
      <c r="B5" s="7" t="s">
        <v>194</v>
      </c>
    </row>
    <row r="6" spans="1:21" x14ac:dyDescent="0.25">
      <c r="A6" s="13" t="s">
        <v>184</v>
      </c>
      <c r="B6" s="13" t="s">
        <v>221</v>
      </c>
      <c r="C6" s="59">
        <v>78502</v>
      </c>
      <c r="D6" s="59">
        <v>76961</v>
      </c>
      <c r="E6" s="59">
        <v>137091</v>
      </c>
      <c r="F6" s="59">
        <v>102993</v>
      </c>
      <c r="G6" s="59">
        <v>119424</v>
      </c>
      <c r="H6" s="59">
        <v>203541</v>
      </c>
      <c r="I6" s="59">
        <v>178591</v>
      </c>
      <c r="J6" s="59">
        <v>209566</v>
      </c>
      <c r="K6" s="59">
        <v>154325</v>
      </c>
      <c r="L6" s="59">
        <v>279784</v>
      </c>
      <c r="M6" s="59">
        <v>296877</v>
      </c>
      <c r="N6" s="59">
        <v>260901</v>
      </c>
      <c r="O6" s="59">
        <v>149987</v>
      </c>
      <c r="P6" s="59">
        <v>531623</v>
      </c>
      <c r="Q6" s="59">
        <v>318255</v>
      </c>
      <c r="R6" s="59">
        <v>333941</v>
      </c>
      <c r="S6" s="59">
        <v>137699</v>
      </c>
      <c r="T6" s="59">
        <v>354341</v>
      </c>
      <c r="U6" s="59">
        <v>288018</v>
      </c>
    </row>
    <row r="7" spans="1:21" x14ac:dyDescent="0.25">
      <c r="A7" s="13" t="s">
        <v>47</v>
      </c>
      <c r="B7" s="13" t="s">
        <v>222</v>
      </c>
      <c r="C7" s="59">
        <v>89169</v>
      </c>
      <c r="D7" s="59">
        <v>79086</v>
      </c>
      <c r="E7" s="59">
        <v>344091</v>
      </c>
      <c r="F7" s="59">
        <v>364441</v>
      </c>
      <c r="G7" s="59">
        <v>95326</v>
      </c>
      <c r="H7" s="59">
        <v>168804</v>
      </c>
      <c r="I7" s="59">
        <v>438991</v>
      </c>
      <c r="J7" s="59">
        <v>254618</v>
      </c>
      <c r="K7" s="59">
        <v>38533</v>
      </c>
      <c r="L7" s="59">
        <v>583078</v>
      </c>
      <c r="M7" s="59">
        <v>712975</v>
      </c>
      <c r="N7" s="59">
        <v>142986</v>
      </c>
      <c r="O7" s="59">
        <v>140956</v>
      </c>
      <c r="P7" s="59">
        <v>71537</v>
      </c>
      <c r="Q7" s="59">
        <v>81531</v>
      </c>
      <c r="R7" s="59">
        <v>65471</v>
      </c>
      <c r="S7" s="59">
        <v>61572</v>
      </c>
      <c r="T7" s="59">
        <v>61698</v>
      </c>
      <c r="U7" s="59">
        <v>161511</v>
      </c>
    </row>
    <row r="8" spans="1:21" x14ac:dyDescent="0.25">
      <c r="A8" s="13" t="s">
        <v>48</v>
      </c>
      <c r="B8" s="13" t="s">
        <v>223</v>
      </c>
      <c r="C8" s="59">
        <v>51532</v>
      </c>
      <c r="D8" s="59">
        <v>109494</v>
      </c>
      <c r="E8" s="59">
        <v>410312</v>
      </c>
      <c r="F8" s="59">
        <v>247353</v>
      </c>
      <c r="G8" s="59">
        <v>56380</v>
      </c>
      <c r="H8" s="59">
        <v>72632</v>
      </c>
      <c r="I8" s="59">
        <v>256351</v>
      </c>
      <c r="J8" s="59">
        <v>297202</v>
      </c>
      <c r="K8" s="59">
        <v>34077</v>
      </c>
      <c r="L8" s="59">
        <v>32716</v>
      </c>
      <c r="M8" s="59">
        <v>120869</v>
      </c>
      <c r="N8" s="59">
        <v>270217</v>
      </c>
      <c r="O8" s="59">
        <v>60027</v>
      </c>
      <c r="P8" s="59">
        <v>82539</v>
      </c>
      <c r="Q8" s="59">
        <v>339015</v>
      </c>
      <c r="R8" s="59">
        <v>260872</v>
      </c>
      <c r="S8" s="59">
        <v>52968</v>
      </c>
      <c r="T8" s="59">
        <v>53674</v>
      </c>
      <c r="U8" s="59">
        <v>354790</v>
      </c>
    </row>
    <row r="9" spans="1:21" x14ac:dyDescent="0.25">
      <c r="A9" s="13" t="s">
        <v>185</v>
      </c>
      <c r="B9" s="13" t="s">
        <v>224</v>
      </c>
      <c r="C9" s="59">
        <v>3283</v>
      </c>
      <c r="D9" s="59">
        <v>8010</v>
      </c>
      <c r="E9" s="59">
        <v>4651</v>
      </c>
      <c r="F9" s="61">
        <v>3790</v>
      </c>
      <c r="G9" s="59">
        <v>756</v>
      </c>
      <c r="H9" s="59">
        <v>1696</v>
      </c>
      <c r="I9" s="59">
        <v>747</v>
      </c>
      <c r="J9" s="59">
        <v>0</v>
      </c>
      <c r="K9" s="59">
        <v>0</v>
      </c>
      <c r="L9" s="59">
        <v>0</v>
      </c>
      <c r="M9" s="59">
        <v>0</v>
      </c>
      <c r="N9" s="59">
        <v>0</v>
      </c>
      <c r="O9" s="59">
        <v>2196</v>
      </c>
      <c r="P9" s="59">
        <v>5589</v>
      </c>
      <c r="Q9" s="59">
        <v>1176</v>
      </c>
      <c r="R9" s="59">
        <v>0</v>
      </c>
      <c r="S9" s="59">
        <v>0</v>
      </c>
      <c r="T9" s="59">
        <v>0</v>
      </c>
      <c r="U9" s="59">
        <v>0</v>
      </c>
    </row>
    <row r="10" spans="1:21" x14ac:dyDescent="0.25">
      <c r="A10" s="13" t="s">
        <v>49</v>
      </c>
      <c r="B10" s="13" t="s">
        <v>224</v>
      </c>
      <c r="C10" s="59">
        <v>0</v>
      </c>
      <c r="D10" s="59">
        <v>0</v>
      </c>
      <c r="E10" s="59">
        <v>0</v>
      </c>
      <c r="F10" s="59">
        <v>3851</v>
      </c>
      <c r="G10" s="59">
        <v>3849</v>
      </c>
      <c r="H10" s="59">
        <v>8989</v>
      </c>
      <c r="I10" s="59">
        <v>7103</v>
      </c>
      <c r="J10" s="59">
        <v>7496</v>
      </c>
      <c r="K10" s="59">
        <v>6082</v>
      </c>
      <c r="L10" s="59">
        <v>7627</v>
      </c>
      <c r="M10" s="59">
        <v>8164</v>
      </c>
      <c r="N10" s="59">
        <v>6204</v>
      </c>
      <c r="O10" s="59">
        <v>5811</v>
      </c>
      <c r="P10" s="59">
        <v>6966</v>
      </c>
      <c r="Q10" s="59">
        <v>6910</v>
      </c>
      <c r="R10" s="59">
        <v>8788</v>
      </c>
      <c r="S10" s="59">
        <v>15201</v>
      </c>
      <c r="T10" s="59">
        <v>8326</v>
      </c>
      <c r="U10" s="59">
        <v>11275</v>
      </c>
    </row>
    <row r="11" spans="1:21" x14ac:dyDescent="0.25">
      <c r="A11" s="13" t="s">
        <v>50</v>
      </c>
      <c r="B11" s="13" t="s">
        <v>225</v>
      </c>
      <c r="C11" s="59">
        <v>2311</v>
      </c>
      <c r="D11" s="59">
        <v>4320</v>
      </c>
      <c r="E11" s="59">
        <v>2708</v>
      </c>
      <c r="F11" s="59">
        <v>3522</v>
      </c>
      <c r="G11" s="59">
        <v>8928</v>
      </c>
      <c r="H11" s="59">
        <v>11951</v>
      </c>
      <c r="I11" s="59">
        <v>7508</v>
      </c>
      <c r="J11" s="59">
        <v>8667</v>
      </c>
      <c r="K11" s="59">
        <v>9899</v>
      </c>
      <c r="L11" s="59">
        <v>11498</v>
      </c>
      <c r="M11" s="59">
        <v>13291</v>
      </c>
      <c r="N11" s="59">
        <v>9222</v>
      </c>
      <c r="O11" s="59">
        <v>8631</v>
      </c>
      <c r="P11" s="59">
        <v>13108</v>
      </c>
      <c r="Q11" s="59">
        <v>8475</v>
      </c>
      <c r="R11" s="59">
        <v>10985</v>
      </c>
      <c r="S11" s="59">
        <v>13689</v>
      </c>
      <c r="T11" s="59">
        <v>16304</v>
      </c>
      <c r="U11" s="59">
        <v>13991</v>
      </c>
    </row>
    <row r="12" spans="1:21" x14ac:dyDescent="0.25">
      <c r="A12" s="13" t="s">
        <v>51</v>
      </c>
      <c r="B12" s="13" t="s">
        <v>226</v>
      </c>
      <c r="C12" s="59">
        <v>0</v>
      </c>
      <c r="D12" s="59">
        <v>0</v>
      </c>
      <c r="E12" s="59">
        <v>0</v>
      </c>
      <c r="F12" s="59">
        <v>0</v>
      </c>
      <c r="G12" s="59">
        <v>0</v>
      </c>
      <c r="H12" s="59">
        <v>0</v>
      </c>
      <c r="I12" s="59">
        <v>0</v>
      </c>
      <c r="J12" s="59">
        <v>0</v>
      </c>
      <c r="K12" s="59">
        <v>0</v>
      </c>
      <c r="L12" s="59">
        <v>0</v>
      </c>
      <c r="M12" s="59">
        <v>0</v>
      </c>
      <c r="N12" s="59">
        <v>5235</v>
      </c>
      <c r="O12" s="59">
        <v>12734</v>
      </c>
      <c r="P12" s="59">
        <v>11055</v>
      </c>
      <c r="Q12" s="59">
        <v>6485</v>
      </c>
      <c r="R12" s="59">
        <v>7289</v>
      </c>
      <c r="S12" s="59">
        <v>7896</v>
      </c>
      <c r="T12" s="59">
        <v>0</v>
      </c>
      <c r="U12" s="59">
        <v>0</v>
      </c>
    </row>
    <row r="13" spans="1:21" x14ac:dyDescent="0.25">
      <c r="A13" s="13" t="s">
        <v>52</v>
      </c>
      <c r="B13" s="13" t="s">
        <v>227</v>
      </c>
      <c r="C13" s="59">
        <v>4700</v>
      </c>
      <c r="D13" s="59">
        <v>4700</v>
      </c>
      <c r="E13" s="59">
        <v>4700</v>
      </c>
      <c r="F13" s="59">
        <v>4700</v>
      </c>
      <c r="G13" s="59">
        <v>3067</v>
      </c>
      <c r="H13" s="59">
        <v>3546</v>
      </c>
      <c r="I13" s="59">
        <v>2341</v>
      </c>
      <c r="J13" s="59">
        <v>3134</v>
      </c>
      <c r="K13" s="59">
        <v>89386</v>
      </c>
      <c r="L13" s="59">
        <v>4584</v>
      </c>
      <c r="M13" s="59">
        <v>4778</v>
      </c>
      <c r="N13" s="59">
        <v>17795</v>
      </c>
      <c r="O13" s="59">
        <v>17732</v>
      </c>
      <c r="P13" s="59">
        <v>0</v>
      </c>
      <c r="Q13" s="59">
        <v>0</v>
      </c>
      <c r="R13" s="59">
        <v>0</v>
      </c>
      <c r="S13" s="59">
        <v>0</v>
      </c>
      <c r="T13" s="59">
        <v>0</v>
      </c>
      <c r="U13" s="59">
        <v>0</v>
      </c>
    </row>
    <row r="14" spans="1:21" x14ac:dyDescent="0.25">
      <c r="A14" s="13" t="s">
        <v>385</v>
      </c>
      <c r="B14" s="13" t="s">
        <v>409</v>
      </c>
      <c r="C14" s="59">
        <v>0</v>
      </c>
      <c r="D14" s="59">
        <v>0</v>
      </c>
      <c r="E14" s="59">
        <v>0</v>
      </c>
      <c r="F14" s="59">
        <v>0</v>
      </c>
      <c r="G14" s="59">
        <v>0</v>
      </c>
      <c r="H14" s="59">
        <v>0</v>
      </c>
      <c r="I14" s="59">
        <v>0</v>
      </c>
      <c r="J14" s="59">
        <v>0</v>
      </c>
      <c r="K14" s="59">
        <v>0</v>
      </c>
      <c r="L14" s="59">
        <v>0</v>
      </c>
      <c r="M14" s="59">
        <v>0</v>
      </c>
      <c r="N14" s="59">
        <v>0</v>
      </c>
      <c r="O14" s="59">
        <v>0</v>
      </c>
      <c r="P14" s="59">
        <v>0</v>
      </c>
      <c r="Q14" s="59">
        <v>0</v>
      </c>
      <c r="R14" s="59">
        <v>78</v>
      </c>
      <c r="S14" s="59">
        <v>2000</v>
      </c>
      <c r="T14" s="59">
        <v>77</v>
      </c>
      <c r="U14" s="59">
        <v>1930</v>
      </c>
    </row>
    <row r="15" spans="1:21" x14ac:dyDescent="0.25">
      <c r="A15" s="13" t="s">
        <v>387</v>
      </c>
      <c r="B15" s="13" t="s">
        <v>405</v>
      </c>
      <c r="C15" s="59">
        <v>0</v>
      </c>
      <c r="D15" s="59">
        <v>0</v>
      </c>
      <c r="E15" s="59">
        <v>0</v>
      </c>
      <c r="F15" s="59">
        <v>0</v>
      </c>
      <c r="G15" s="59">
        <v>0</v>
      </c>
      <c r="H15" s="59">
        <v>0</v>
      </c>
      <c r="I15" s="59">
        <v>0</v>
      </c>
      <c r="J15" s="59">
        <v>0</v>
      </c>
      <c r="K15" s="59">
        <v>0</v>
      </c>
      <c r="L15" s="59">
        <v>0</v>
      </c>
      <c r="M15" s="59">
        <v>0</v>
      </c>
      <c r="N15" s="59">
        <v>0</v>
      </c>
      <c r="O15" s="59">
        <v>17649</v>
      </c>
      <c r="P15" s="59">
        <v>0</v>
      </c>
      <c r="Q15" s="59">
        <v>0</v>
      </c>
      <c r="R15" s="59">
        <v>0</v>
      </c>
      <c r="S15" s="59">
        <v>777</v>
      </c>
      <c r="T15" s="59">
        <v>180</v>
      </c>
      <c r="U15" s="59">
        <v>173</v>
      </c>
    </row>
    <row r="16" spans="1:21" x14ac:dyDescent="0.25">
      <c r="A16" s="13" t="s">
        <v>53</v>
      </c>
      <c r="B16" s="13" t="s">
        <v>228</v>
      </c>
      <c r="C16" s="59">
        <v>1640</v>
      </c>
      <c r="D16" s="59">
        <v>5117</v>
      </c>
      <c r="E16" s="59">
        <v>2275</v>
      </c>
      <c r="F16" s="59">
        <v>23387</v>
      </c>
      <c r="G16" s="59">
        <v>4550</v>
      </c>
      <c r="H16" s="59">
        <v>6447</v>
      </c>
      <c r="I16" s="59">
        <v>5471</v>
      </c>
      <c r="J16" s="59">
        <v>24345</v>
      </c>
      <c r="K16" s="59">
        <v>5787</v>
      </c>
      <c r="L16" s="59">
        <v>7751</v>
      </c>
      <c r="M16" s="59">
        <v>8172</v>
      </c>
      <c r="N16" s="59">
        <v>12256</v>
      </c>
      <c r="O16" s="59">
        <v>2806</v>
      </c>
      <c r="P16" s="59">
        <v>6304</v>
      </c>
      <c r="Q16" s="59">
        <v>22862</v>
      </c>
      <c r="R16" s="59">
        <v>51662</v>
      </c>
      <c r="S16" s="59">
        <v>19395</v>
      </c>
      <c r="T16" s="59">
        <v>15380</v>
      </c>
      <c r="U16" s="59">
        <v>14628</v>
      </c>
    </row>
    <row r="17" spans="1:21" x14ac:dyDescent="0.25">
      <c r="A17" s="13" t="s">
        <v>388</v>
      </c>
      <c r="B17" s="13" t="s">
        <v>406</v>
      </c>
      <c r="C17" s="59">
        <v>0</v>
      </c>
      <c r="D17" s="59">
        <v>0</v>
      </c>
      <c r="E17" s="59">
        <v>0</v>
      </c>
      <c r="F17" s="59">
        <v>0</v>
      </c>
      <c r="G17" s="59">
        <v>0</v>
      </c>
      <c r="H17" s="59">
        <v>0</v>
      </c>
      <c r="I17" s="59">
        <v>0</v>
      </c>
      <c r="J17" s="59">
        <v>0</v>
      </c>
      <c r="K17" s="59">
        <v>0</v>
      </c>
      <c r="L17" s="59">
        <v>0</v>
      </c>
      <c r="M17" s="59">
        <v>0</v>
      </c>
      <c r="N17" s="59">
        <v>0</v>
      </c>
      <c r="O17" s="59">
        <v>11554</v>
      </c>
      <c r="P17" s="59">
        <v>0</v>
      </c>
      <c r="Q17" s="59">
        <v>0</v>
      </c>
      <c r="R17" s="59">
        <v>0</v>
      </c>
      <c r="S17" s="59">
        <v>16836</v>
      </c>
      <c r="T17" s="59">
        <v>1922</v>
      </c>
      <c r="U17" s="59">
        <v>0</v>
      </c>
    </row>
    <row r="18" spans="1:21" customFormat="1" x14ac:dyDescent="0.25">
      <c r="C18" s="63"/>
      <c r="D18" s="63"/>
      <c r="E18" s="63"/>
      <c r="F18" s="63"/>
      <c r="G18" s="63"/>
      <c r="H18" s="63"/>
      <c r="I18" s="63"/>
      <c r="J18" s="63"/>
      <c r="K18" s="63"/>
      <c r="L18" s="63"/>
      <c r="M18" s="63"/>
      <c r="N18" s="63"/>
      <c r="O18" s="63"/>
      <c r="P18" s="63"/>
      <c r="Q18" s="63"/>
      <c r="R18" s="63"/>
      <c r="S18" s="63"/>
      <c r="T18" s="63"/>
      <c r="U18" s="60"/>
    </row>
    <row r="19" spans="1:21" s="8" customFormat="1" x14ac:dyDescent="0.25">
      <c r="C19" s="60"/>
      <c r="D19" s="60"/>
      <c r="E19" s="60"/>
      <c r="F19" s="60"/>
      <c r="G19" s="60"/>
      <c r="H19" s="60"/>
      <c r="I19" s="60"/>
      <c r="J19" s="60"/>
      <c r="K19" s="60"/>
      <c r="L19" s="60"/>
      <c r="M19" s="60"/>
      <c r="N19" s="60"/>
      <c r="O19" s="60"/>
      <c r="P19" s="60"/>
      <c r="Q19" s="60"/>
      <c r="R19" s="60"/>
      <c r="S19" s="60"/>
      <c r="T19" s="60"/>
    </row>
    <row r="20" spans="1:21" s="17" customFormat="1" x14ac:dyDescent="0.25">
      <c r="A20" s="26" t="s">
        <v>54</v>
      </c>
      <c r="B20" s="26" t="s">
        <v>229</v>
      </c>
      <c r="C20" s="61">
        <f t="shared" ref="C20:T20" si="0">SUM(C6:C18)</f>
        <v>231137</v>
      </c>
      <c r="D20" s="61">
        <f t="shared" si="0"/>
        <v>287688</v>
      </c>
      <c r="E20" s="61">
        <f t="shared" si="0"/>
        <v>905828</v>
      </c>
      <c r="F20" s="61">
        <f t="shared" si="0"/>
        <v>754037</v>
      </c>
      <c r="G20" s="61">
        <f t="shared" si="0"/>
        <v>292280</v>
      </c>
      <c r="H20" s="61">
        <f t="shared" si="0"/>
        <v>477606</v>
      </c>
      <c r="I20" s="61">
        <f t="shared" si="0"/>
        <v>897103</v>
      </c>
      <c r="J20" s="61">
        <f t="shared" si="0"/>
        <v>805028</v>
      </c>
      <c r="K20" s="61">
        <f t="shared" si="0"/>
        <v>338089</v>
      </c>
      <c r="L20" s="61">
        <f t="shared" si="0"/>
        <v>927038</v>
      </c>
      <c r="M20" s="61">
        <f t="shared" si="0"/>
        <v>1165126</v>
      </c>
      <c r="N20" s="61">
        <f t="shared" si="0"/>
        <v>724816</v>
      </c>
      <c r="O20" s="61">
        <f t="shared" si="0"/>
        <v>430083</v>
      </c>
      <c r="P20" s="61">
        <f t="shared" si="0"/>
        <v>728721</v>
      </c>
      <c r="Q20" s="61">
        <f t="shared" si="0"/>
        <v>784709</v>
      </c>
      <c r="R20" s="61">
        <f t="shared" si="0"/>
        <v>739086</v>
      </c>
      <c r="S20" s="61">
        <f t="shared" si="0"/>
        <v>328033</v>
      </c>
      <c r="T20" s="61">
        <f t="shared" si="0"/>
        <v>511902</v>
      </c>
      <c r="U20" s="61">
        <f>SUM(U6:U17)</f>
        <v>846316</v>
      </c>
    </row>
    <row r="21" spans="1:21" s="8" customFormat="1" x14ac:dyDescent="0.25">
      <c r="C21" s="60" t="s">
        <v>36</v>
      </c>
      <c r="D21" s="60"/>
      <c r="E21" s="60" t="s">
        <v>36</v>
      </c>
      <c r="F21" s="60" t="s">
        <v>36</v>
      </c>
      <c r="G21" s="60" t="s">
        <v>36</v>
      </c>
      <c r="H21" s="60" t="s">
        <v>36</v>
      </c>
      <c r="I21" s="60" t="s">
        <v>36</v>
      </c>
      <c r="J21" s="60" t="s">
        <v>36</v>
      </c>
      <c r="K21" s="60" t="s">
        <v>36</v>
      </c>
      <c r="L21" s="60" t="s">
        <v>36</v>
      </c>
      <c r="M21" s="60" t="s">
        <v>36</v>
      </c>
      <c r="N21" s="60" t="s">
        <v>36</v>
      </c>
      <c r="O21" s="60" t="s">
        <v>36</v>
      </c>
      <c r="P21" s="60" t="s">
        <v>36</v>
      </c>
      <c r="Q21" s="60" t="s">
        <v>36</v>
      </c>
      <c r="R21" s="60" t="s">
        <v>36</v>
      </c>
      <c r="S21" s="60" t="s">
        <v>36</v>
      </c>
      <c r="T21" s="60" t="s">
        <v>36</v>
      </c>
      <c r="U21" s="60"/>
    </row>
    <row r="22" spans="1:21" x14ac:dyDescent="0.25">
      <c r="A22" s="7" t="s">
        <v>37</v>
      </c>
      <c r="B22" s="7" t="s">
        <v>230</v>
      </c>
      <c r="C22" s="62"/>
      <c r="D22" s="62"/>
      <c r="E22" s="62"/>
      <c r="F22" s="62"/>
      <c r="G22" s="62"/>
      <c r="H22" s="62"/>
      <c r="I22" s="62"/>
      <c r="J22" s="62"/>
      <c r="K22" s="62"/>
      <c r="L22" s="62"/>
      <c r="M22" s="62"/>
      <c r="N22" s="62"/>
      <c r="O22" s="62"/>
      <c r="P22" s="62"/>
      <c r="Q22" s="62"/>
      <c r="R22" s="62"/>
      <c r="S22" s="62"/>
      <c r="T22" s="62"/>
      <c r="U22" s="62"/>
    </row>
    <row r="23" spans="1:21" x14ac:dyDescent="0.25">
      <c r="A23" s="13" t="s">
        <v>186</v>
      </c>
      <c r="B23" s="13" t="s">
        <v>231</v>
      </c>
      <c r="C23" s="59">
        <v>58079</v>
      </c>
      <c r="D23" s="59">
        <v>51574</v>
      </c>
      <c r="E23" s="59">
        <v>51548</v>
      </c>
      <c r="F23" s="59">
        <v>108536</v>
      </c>
      <c r="G23" s="59">
        <v>187964</v>
      </c>
      <c r="H23" s="59">
        <v>195067</v>
      </c>
      <c r="I23" s="59">
        <v>187137</v>
      </c>
      <c r="J23" s="59">
        <v>449290</v>
      </c>
      <c r="K23" s="59">
        <v>535057</v>
      </c>
      <c r="L23" s="59">
        <v>227905</v>
      </c>
      <c r="M23" s="59">
        <v>241684</v>
      </c>
      <c r="N23" s="59">
        <v>236822</v>
      </c>
      <c r="O23" s="59">
        <v>273051</v>
      </c>
      <c r="P23" s="59">
        <v>773136</v>
      </c>
      <c r="Q23" s="59">
        <v>771633</v>
      </c>
      <c r="R23" s="59">
        <v>1263422</v>
      </c>
      <c r="S23" s="59">
        <v>1256636</v>
      </c>
      <c r="T23" s="59">
        <v>1563868</v>
      </c>
      <c r="U23" s="59">
        <v>1771050</v>
      </c>
    </row>
    <row r="24" spans="1:21" x14ac:dyDescent="0.25">
      <c r="A24" s="13" t="s">
        <v>187</v>
      </c>
      <c r="B24" s="84" t="s">
        <v>232</v>
      </c>
      <c r="C24" s="59">
        <v>0</v>
      </c>
      <c r="D24" s="59">
        <v>0</v>
      </c>
      <c r="E24" s="59">
        <v>0</v>
      </c>
      <c r="F24" s="59">
        <v>6363</v>
      </c>
      <c r="G24" s="59">
        <v>6598</v>
      </c>
      <c r="H24" s="59">
        <v>0</v>
      </c>
      <c r="I24" s="59">
        <v>13100</v>
      </c>
      <c r="J24" s="59">
        <v>12319</v>
      </c>
      <c r="K24" s="59">
        <v>12878</v>
      </c>
      <c r="L24" s="59">
        <v>10884</v>
      </c>
      <c r="M24" s="59">
        <v>9074</v>
      </c>
      <c r="N24" s="59">
        <v>9884</v>
      </c>
      <c r="O24" s="59">
        <v>9198</v>
      </c>
      <c r="P24" s="59">
        <v>9021</v>
      </c>
      <c r="Q24" s="59">
        <v>59723</v>
      </c>
      <c r="R24" s="59">
        <v>63361</v>
      </c>
      <c r="S24" s="59">
        <v>54267</v>
      </c>
      <c r="T24" s="59">
        <v>33355</v>
      </c>
      <c r="U24" s="59">
        <v>38313</v>
      </c>
    </row>
    <row r="25" spans="1:21" x14ac:dyDescent="0.25">
      <c r="A25" s="13" t="s">
        <v>380</v>
      </c>
      <c r="B25" s="13" t="s">
        <v>410</v>
      </c>
      <c r="C25" s="59">
        <v>0</v>
      </c>
      <c r="D25" s="59">
        <v>0</v>
      </c>
      <c r="E25" s="59">
        <v>0</v>
      </c>
      <c r="F25" s="59">
        <v>0</v>
      </c>
      <c r="G25" s="59">
        <v>0</v>
      </c>
      <c r="H25" s="59">
        <v>0</v>
      </c>
      <c r="I25" s="59">
        <v>0</v>
      </c>
      <c r="J25" s="59">
        <v>0</v>
      </c>
      <c r="K25" s="59">
        <v>0</v>
      </c>
      <c r="L25" s="59">
        <v>0</v>
      </c>
      <c r="M25" s="59">
        <v>0</v>
      </c>
      <c r="N25" s="59">
        <v>0</v>
      </c>
      <c r="O25" s="59">
        <v>0</v>
      </c>
      <c r="P25" s="59">
        <v>0</v>
      </c>
      <c r="Q25" s="59">
        <v>1230</v>
      </c>
      <c r="R25" s="59">
        <v>1288</v>
      </c>
      <c r="S25" s="59">
        <v>1647</v>
      </c>
      <c r="T25" s="59">
        <v>1736</v>
      </c>
      <c r="U25" s="59">
        <v>1393</v>
      </c>
    </row>
    <row r="26" spans="1:21" x14ac:dyDescent="0.25">
      <c r="A26" s="13" t="s">
        <v>55</v>
      </c>
      <c r="B26" s="13" t="s">
        <v>233</v>
      </c>
      <c r="C26" s="59">
        <v>13073</v>
      </c>
      <c r="D26" s="59">
        <v>8940</v>
      </c>
      <c r="E26" s="59">
        <v>11655</v>
      </c>
      <c r="F26" s="59">
        <v>7539</v>
      </c>
      <c r="G26" s="59">
        <v>5509</v>
      </c>
      <c r="H26" s="59">
        <v>0</v>
      </c>
      <c r="I26" s="59">
        <v>0</v>
      </c>
      <c r="J26" s="59">
        <v>0</v>
      </c>
      <c r="K26" s="59">
        <v>0</v>
      </c>
      <c r="L26" s="59">
        <v>0</v>
      </c>
      <c r="M26" s="59">
        <v>0</v>
      </c>
      <c r="N26" s="59">
        <v>0</v>
      </c>
      <c r="O26" s="59">
        <v>0</v>
      </c>
      <c r="P26" s="59">
        <v>0</v>
      </c>
      <c r="Q26" s="59">
        <v>0</v>
      </c>
      <c r="R26" s="59">
        <v>0</v>
      </c>
      <c r="S26" s="59">
        <v>0</v>
      </c>
      <c r="T26" s="59">
        <v>0</v>
      </c>
      <c r="U26" s="59">
        <v>0</v>
      </c>
    </row>
    <row r="27" spans="1:21" x14ac:dyDescent="0.25">
      <c r="A27" s="13" t="s">
        <v>53</v>
      </c>
      <c r="B27" s="13" t="s">
        <v>228</v>
      </c>
      <c r="C27" s="59">
        <v>0</v>
      </c>
      <c r="D27" s="59">
        <v>0</v>
      </c>
      <c r="E27" s="59">
        <v>0</v>
      </c>
      <c r="F27" s="59">
        <v>0</v>
      </c>
      <c r="G27" s="59">
        <v>0</v>
      </c>
      <c r="H27" s="59">
        <v>0</v>
      </c>
      <c r="I27" s="59">
        <v>0</v>
      </c>
      <c r="J27" s="59">
        <v>0</v>
      </c>
      <c r="K27" s="59">
        <v>0</v>
      </c>
      <c r="L27" s="59">
        <v>0</v>
      </c>
      <c r="M27" s="59">
        <v>0</v>
      </c>
      <c r="N27" s="59">
        <v>0</v>
      </c>
      <c r="O27" s="59">
        <v>0</v>
      </c>
      <c r="P27" s="59">
        <v>0</v>
      </c>
      <c r="Q27" s="59">
        <v>0</v>
      </c>
      <c r="R27" s="59">
        <v>0</v>
      </c>
      <c r="S27" s="59">
        <v>0</v>
      </c>
      <c r="T27" s="59">
        <v>0</v>
      </c>
      <c r="U27" s="59">
        <v>0</v>
      </c>
    </row>
    <row r="28" spans="1:21" s="8" customFormat="1" x14ac:dyDescent="0.25">
      <c r="C28" s="62"/>
      <c r="D28" s="62"/>
      <c r="E28" s="62"/>
      <c r="F28" s="62"/>
      <c r="G28" s="62"/>
      <c r="H28" s="62"/>
      <c r="I28" s="62"/>
      <c r="J28" s="62"/>
      <c r="K28" s="62"/>
      <c r="L28" s="62"/>
      <c r="M28" s="62"/>
      <c r="N28" s="62"/>
      <c r="O28" s="62"/>
      <c r="P28" s="62"/>
      <c r="Q28" s="62"/>
      <c r="R28" s="62"/>
      <c r="S28" s="62"/>
      <c r="T28" s="62"/>
      <c r="U28" s="62"/>
    </row>
    <row r="29" spans="1:21" s="18" customFormat="1" x14ac:dyDescent="0.25">
      <c r="A29" s="26" t="s">
        <v>56</v>
      </c>
      <c r="B29" s="26" t="s">
        <v>234</v>
      </c>
      <c r="C29" s="61">
        <f t="shared" ref="C29:S29" si="1">SUM(C23:C27)</f>
        <v>71152</v>
      </c>
      <c r="D29" s="61">
        <f t="shared" si="1"/>
        <v>60514</v>
      </c>
      <c r="E29" s="61">
        <f t="shared" si="1"/>
        <v>63203</v>
      </c>
      <c r="F29" s="61">
        <f t="shared" si="1"/>
        <v>122438</v>
      </c>
      <c r="G29" s="61">
        <f t="shared" si="1"/>
        <v>200071</v>
      </c>
      <c r="H29" s="61">
        <f t="shared" si="1"/>
        <v>195067</v>
      </c>
      <c r="I29" s="61">
        <f t="shared" si="1"/>
        <v>200237</v>
      </c>
      <c r="J29" s="61">
        <f t="shared" si="1"/>
        <v>461609</v>
      </c>
      <c r="K29" s="61">
        <f t="shared" si="1"/>
        <v>547935</v>
      </c>
      <c r="L29" s="61">
        <f t="shared" si="1"/>
        <v>238789</v>
      </c>
      <c r="M29" s="61">
        <f t="shared" si="1"/>
        <v>250758</v>
      </c>
      <c r="N29" s="61">
        <f t="shared" si="1"/>
        <v>246706</v>
      </c>
      <c r="O29" s="61">
        <f t="shared" si="1"/>
        <v>282249</v>
      </c>
      <c r="P29" s="61">
        <f t="shared" si="1"/>
        <v>782157</v>
      </c>
      <c r="Q29" s="61">
        <f t="shared" si="1"/>
        <v>832586</v>
      </c>
      <c r="R29" s="61">
        <f t="shared" si="1"/>
        <v>1328071</v>
      </c>
      <c r="S29" s="61">
        <f t="shared" si="1"/>
        <v>1312550</v>
      </c>
      <c r="T29" s="61">
        <f t="shared" ref="T29" si="2">SUM(T23:T27)</f>
        <v>1598959</v>
      </c>
      <c r="U29" s="61">
        <f t="shared" ref="U29" si="3">SUM(U23:U27)</f>
        <v>1810756</v>
      </c>
    </row>
    <row r="30" spans="1:21" s="19" customFormat="1" x14ac:dyDescent="0.25">
      <c r="A30" s="8"/>
      <c r="B30" s="8"/>
      <c r="C30" s="60" t="s">
        <v>36</v>
      </c>
      <c r="D30" s="60"/>
      <c r="E30" s="60" t="s">
        <v>36</v>
      </c>
      <c r="F30" s="60" t="s">
        <v>36</v>
      </c>
      <c r="G30" s="60" t="s">
        <v>36</v>
      </c>
      <c r="H30" s="60" t="s">
        <v>36</v>
      </c>
      <c r="I30" s="60" t="s">
        <v>36</v>
      </c>
      <c r="J30" s="60" t="s">
        <v>36</v>
      </c>
      <c r="K30" s="60" t="s">
        <v>36</v>
      </c>
      <c r="L30" s="60" t="s">
        <v>36</v>
      </c>
      <c r="M30" s="60" t="s">
        <v>36</v>
      </c>
      <c r="N30" s="60" t="s">
        <v>36</v>
      </c>
      <c r="O30" s="60" t="s">
        <v>36</v>
      </c>
      <c r="P30" s="60" t="s">
        <v>36</v>
      </c>
      <c r="Q30" s="60" t="s">
        <v>36</v>
      </c>
      <c r="R30" s="60" t="s">
        <v>36</v>
      </c>
      <c r="S30" s="60" t="s">
        <v>36</v>
      </c>
      <c r="T30" s="60" t="s">
        <v>36</v>
      </c>
      <c r="U30" s="60"/>
    </row>
    <row r="31" spans="1:21" s="8" customFormat="1" x14ac:dyDescent="0.25">
      <c r="A31" s="7" t="s">
        <v>57</v>
      </c>
      <c r="B31" s="7" t="s">
        <v>235</v>
      </c>
      <c r="C31" s="62"/>
      <c r="D31" s="62"/>
      <c r="E31" s="62"/>
      <c r="F31" s="62"/>
      <c r="G31" s="62"/>
      <c r="H31" s="62"/>
      <c r="I31" s="62"/>
      <c r="J31" s="62"/>
      <c r="K31" s="62"/>
      <c r="L31" s="62"/>
      <c r="M31" s="62"/>
      <c r="N31" s="62"/>
      <c r="O31" s="62"/>
      <c r="P31" s="62"/>
      <c r="Q31" s="60" t="s">
        <v>36</v>
      </c>
      <c r="R31" s="60" t="s">
        <v>36</v>
      </c>
      <c r="S31" s="60" t="s">
        <v>36</v>
      </c>
      <c r="T31" s="60" t="s">
        <v>36</v>
      </c>
      <c r="U31" s="62"/>
    </row>
    <row r="32" spans="1:21" x14ac:dyDescent="0.25">
      <c r="A32" s="13" t="s">
        <v>58</v>
      </c>
      <c r="B32" s="13" t="s">
        <v>236</v>
      </c>
      <c r="C32" s="59">
        <v>429726</v>
      </c>
      <c r="D32" s="59">
        <v>429726</v>
      </c>
      <c r="E32" s="59">
        <v>429726</v>
      </c>
      <c r="F32" s="59">
        <v>429726</v>
      </c>
      <c r="G32" s="59">
        <v>429726</v>
      </c>
      <c r="H32" s="59">
        <v>429726</v>
      </c>
      <c r="I32" s="59">
        <v>429726</v>
      </c>
      <c r="J32" s="59">
        <v>429726</v>
      </c>
      <c r="K32" s="59">
        <v>429726</v>
      </c>
      <c r="L32" s="59">
        <v>429726</v>
      </c>
      <c r="M32" s="59">
        <v>719420</v>
      </c>
      <c r="N32" s="59">
        <v>719420</v>
      </c>
      <c r="O32" s="59">
        <v>719420</v>
      </c>
      <c r="P32" s="59">
        <v>719420</v>
      </c>
      <c r="Q32" s="59">
        <v>719420</v>
      </c>
      <c r="R32" s="59">
        <v>719420</v>
      </c>
      <c r="S32" s="59">
        <v>784699</v>
      </c>
      <c r="T32" s="59">
        <v>784699</v>
      </c>
      <c r="U32" s="59">
        <v>784699</v>
      </c>
    </row>
    <row r="33" spans="1:21" x14ac:dyDescent="0.25">
      <c r="A33" s="13" t="s">
        <v>59</v>
      </c>
      <c r="B33" s="13" t="s">
        <v>237</v>
      </c>
      <c r="C33" s="59">
        <v>8158</v>
      </c>
      <c r="D33" s="59">
        <v>8158</v>
      </c>
      <c r="E33" s="59">
        <v>8158</v>
      </c>
      <c r="F33" s="59">
        <v>8158</v>
      </c>
      <c r="G33" s="59">
        <v>16625</v>
      </c>
      <c r="H33" s="59">
        <v>16625</v>
      </c>
      <c r="I33" s="59">
        <v>16625</v>
      </c>
      <c r="J33" s="59">
        <v>16625</v>
      </c>
      <c r="K33" s="59">
        <v>31700</v>
      </c>
      <c r="L33" s="59">
        <v>31700</v>
      </c>
      <c r="M33" s="59">
        <v>31700</v>
      </c>
      <c r="N33" s="59">
        <v>31700</v>
      </c>
      <c r="O33" s="59">
        <v>36373</v>
      </c>
      <c r="P33" s="59">
        <v>36373</v>
      </c>
      <c r="Q33" s="59">
        <v>36373</v>
      </c>
      <c r="R33" s="59">
        <v>36373</v>
      </c>
      <c r="S33" s="59">
        <v>27548</v>
      </c>
      <c r="T33" s="59">
        <v>27548</v>
      </c>
      <c r="U33" s="59">
        <v>27548</v>
      </c>
    </row>
    <row r="34" spans="1:21" x14ac:dyDescent="0.25">
      <c r="A34" s="13" t="s">
        <v>60</v>
      </c>
      <c r="B34" s="13" t="s">
        <v>238</v>
      </c>
      <c r="C34" s="59">
        <v>131024</v>
      </c>
      <c r="D34" s="59">
        <v>131024</v>
      </c>
      <c r="E34" s="59">
        <v>131024</v>
      </c>
      <c r="F34" s="59">
        <v>131024</v>
      </c>
      <c r="G34" s="59">
        <v>275927</v>
      </c>
      <c r="H34" s="59">
        <v>275927</v>
      </c>
      <c r="I34" s="59">
        <v>275927</v>
      </c>
      <c r="J34" s="59">
        <v>275927</v>
      </c>
      <c r="K34" s="59">
        <v>522096</v>
      </c>
      <c r="L34" s="59">
        <v>522096</v>
      </c>
      <c r="M34" s="59">
        <v>522096</v>
      </c>
      <c r="N34" s="59">
        <v>522096</v>
      </c>
      <c r="O34" s="59">
        <v>522096</v>
      </c>
      <c r="P34" s="59">
        <v>522096</v>
      </c>
      <c r="Q34" s="59">
        <v>522096</v>
      </c>
      <c r="R34" s="59">
        <v>522096</v>
      </c>
      <c r="S34" s="59">
        <v>522096</v>
      </c>
      <c r="T34" s="59">
        <v>522096</v>
      </c>
      <c r="U34" s="59">
        <v>522096</v>
      </c>
    </row>
    <row r="35" spans="1:21" x14ac:dyDescent="0.25">
      <c r="A35" s="13" t="s">
        <v>61</v>
      </c>
      <c r="B35" s="13" t="s">
        <v>239</v>
      </c>
      <c r="C35" s="59">
        <v>0</v>
      </c>
      <c r="D35" s="59">
        <v>0</v>
      </c>
      <c r="E35" s="59">
        <v>0</v>
      </c>
      <c r="F35" s="59">
        <v>0</v>
      </c>
      <c r="G35" s="59">
        <v>1182</v>
      </c>
      <c r="H35" s="59">
        <v>1182</v>
      </c>
      <c r="I35" s="59">
        <v>1182</v>
      </c>
      <c r="J35" s="59">
        <v>3769</v>
      </c>
      <c r="K35" s="59">
        <v>1451</v>
      </c>
      <c r="L35" s="59">
        <v>1974</v>
      </c>
      <c r="M35" s="59">
        <v>2583</v>
      </c>
      <c r="N35" s="59">
        <v>3383</v>
      </c>
      <c r="O35" s="59">
        <v>4304</v>
      </c>
      <c r="P35" s="59">
        <v>4304</v>
      </c>
      <c r="Q35" s="59">
        <v>4304</v>
      </c>
      <c r="R35" s="59">
        <v>6818</v>
      </c>
      <c r="S35" s="59">
        <v>8643</v>
      </c>
      <c r="T35" s="59">
        <v>8643</v>
      </c>
      <c r="U35" s="59">
        <v>8643</v>
      </c>
    </row>
    <row r="36" spans="1:21" x14ac:dyDescent="0.25">
      <c r="A36" s="13" t="s">
        <v>62</v>
      </c>
      <c r="B36" s="13" t="s">
        <v>240</v>
      </c>
      <c r="C36" s="59">
        <v>0</v>
      </c>
      <c r="D36" s="59">
        <v>0</v>
      </c>
      <c r="E36" s="59">
        <v>0</v>
      </c>
      <c r="F36" s="59">
        <v>0</v>
      </c>
      <c r="G36" s="59">
        <v>0</v>
      </c>
      <c r="H36" s="59">
        <v>0</v>
      </c>
      <c r="I36" s="59">
        <v>0</v>
      </c>
      <c r="J36" s="59">
        <v>0</v>
      </c>
      <c r="K36" s="59">
        <v>0</v>
      </c>
      <c r="L36" s="59">
        <v>0</v>
      </c>
      <c r="M36" s="59">
        <v>-6874</v>
      </c>
      <c r="N36" s="59">
        <v>-11842</v>
      </c>
      <c r="O36" s="59">
        <v>-11842</v>
      </c>
      <c r="P36" s="59">
        <v>-11842</v>
      </c>
      <c r="Q36" s="59">
        <v>-11842</v>
      </c>
      <c r="R36" s="59">
        <v>-11842</v>
      </c>
      <c r="S36" s="59">
        <v>-11842</v>
      </c>
      <c r="T36" s="59">
        <v>-11842</v>
      </c>
      <c r="U36" s="59">
        <v>-11842</v>
      </c>
    </row>
    <row r="37" spans="1:21" x14ac:dyDescent="0.25">
      <c r="A37" s="13" t="s">
        <v>63</v>
      </c>
      <c r="B37" s="84" t="s">
        <v>241</v>
      </c>
      <c r="C37" s="59">
        <v>0</v>
      </c>
      <c r="D37" s="59">
        <v>-7001</v>
      </c>
      <c r="E37" s="59">
        <v>0</v>
      </c>
      <c r="F37" s="59">
        <v>79663</v>
      </c>
      <c r="G37" s="59">
        <v>0</v>
      </c>
      <c r="H37" s="59">
        <v>-19144</v>
      </c>
      <c r="I37" s="59">
        <v>0</v>
      </c>
      <c r="J37" s="59">
        <v>99726</v>
      </c>
      <c r="K37" s="59">
        <v>0</v>
      </c>
      <c r="L37" s="59">
        <v>-5844</v>
      </c>
      <c r="M37" s="59">
        <v>-1609</v>
      </c>
      <c r="N37" s="59">
        <v>33429</v>
      </c>
      <c r="O37" s="59">
        <v>0</v>
      </c>
      <c r="P37" s="59">
        <v>718</v>
      </c>
      <c r="Q37" s="59">
        <v>6346</v>
      </c>
      <c r="R37" s="59">
        <v>41371</v>
      </c>
      <c r="S37" s="59">
        <v>0</v>
      </c>
      <c r="T37" s="59">
        <v>5376</v>
      </c>
      <c r="U37" s="59">
        <v>9545</v>
      </c>
    </row>
    <row r="38" spans="1:21" x14ac:dyDescent="0.25">
      <c r="A38" s="13" t="s">
        <v>64</v>
      </c>
      <c r="B38" s="13" t="s">
        <v>242</v>
      </c>
      <c r="C38" s="59">
        <v>83930</v>
      </c>
      <c r="D38" s="59">
        <v>83930</v>
      </c>
      <c r="E38" s="59">
        <v>83128</v>
      </c>
      <c r="F38" s="59">
        <v>83930</v>
      </c>
      <c r="G38" s="59">
        <v>98299</v>
      </c>
      <c r="H38" s="59">
        <v>98299</v>
      </c>
      <c r="I38" s="59">
        <v>96787</v>
      </c>
      <c r="J38" s="59">
        <v>98299</v>
      </c>
      <c r="K38" s="59">
        <v>27656</v>
      </c>
      <c r="L38" s="59">
        <v>27656</v>
      </c>
      <c r="M38" s="59">
        <v>27656</v>
      </c>
      <c r="N38" s="59">
        <v>7656</v>
      </c>
      <c r="O38" s="59">
        <v>76444</v>
      </c>
      <c r="P38" s="59">
        <v>76444</v>
      </c>
      <c r="Q38" s="59">
        <v>76444</v>
      </c>
      <c r="R38" s="59">
        <v>76444</v>
      </c>
      <c r="S38" s="59">
        <v>0</v>
      </c>
      <c r="T38" s="59">
        <v>0</v>
      </c>
      <c r="U38" s="59">
        <v>0</v>
      </c>
    </row>
    <row r="39" spans="1:21" s="8" customFormat="1" x14ac:dyDescent="0.25">
      <c r="C39" s="62"/>
      <c r="D39" s="62"/>
      <c r="E39" s="62"/>
      <c r="F39" s="62"/>
      <c r="G39" s="62"/>
      <c r="H39" s="62"/>
      <c r="I39" s="62"/>
      <c r="J39" s="62"/>
      <c r="K39" s="62"/>
      <c r="L39" s="62"/>
      <c r="M39" s="62"/>
      <c r="N39" s="62"/>
      <c r="O39" s="62"/>
      <c r="P39" s="62"/>
      <c r="Q39" s="62"/>
      <c r="R39" s="62"/>
      <c r="S39" s="62"/>
      <c r="T39" s="62"/>
      <c r="U39" s="62"/>
    </row>
    <row r="40" spans="1:21" x14ac:dyDescent="0.25">
      <c r="A40" s="26" t="s">
        <v>65</v>
      </c>
      <c r="B40" s="26" t="s">
        <v>243</v>
      </c>
      <c r="C40" s="61">
        <f t="shared" ref="C40:M40" si="4">SUM(C32:C39)</f>
        <v>652838</v>
      </c>
      <c r="D40" s="61">
        <f t="shared" si="4"/>
        <v>645837</v>
      </c>
      <c r="E40" s="61">
        <f t="shared" si="4"/>
        <v>652036</v>
      </c>
      <c r="F40" s="61">
        <f t="shared" si="4"/>
        <v>732501</v>
      </c>
      <c r="G40" s="61">
        <f t="shared" si="4"/>
        <v>821759</v>
      </c>
      <c r="H40" s="61">
        <f t="shared" si="4"/>
        <v>802615</v>
      </c>
      <c r="I40" s="61">
        <f t="shared" si="4"/>
        <v>820247</v>
      </c>
      <c r="J40" s="61">
        <f t="shared" si="4"/>
        <v>924072</v>
      </c>
      <c r="K40" s="61">
        <f t="shared" si="4"/>
        <v>1012629</v>
      </c>
      <c r="L40" s="61">
        <f t="shared" si="4"/>
        <v>1007308</v>
      </c>
      <c r="M40" s="61">
        <f t="shared" si="4"/>
        <v>1294972</v>
      </c>
      <c r="N40" s="61">
        <f>SUM(N32:N39)</f>
        <v>1305842</v>
      </c>
      <c r="O40" s="61">
        <f>SUM(O32:O39)</f>
        <v>1346795</v>
      </c>
      <c r="P40" s="61">
        <f t="shared" ref="P40" si="5">SUM(P32:P39)</f>
        <v>1347513</v>
      </c>
      <c r="Q40" s="61">
        <f t="shared" ref="Q40" si="6">SUM(Q32:Q39)</f>
        <v>1353141</v>
      </c>
      <c r="R40" s="61">
        <f t="shared" ref="R40:S40" si="7">SUM(R32:R39)</f>
        <v>1390680</v>
      </c>
      <c r="S40" s="61">
        <f t="shared" si="7"/>
        <v>1331144</v>
      </c>
      <c r="T40" s="61">
        <f t="shared" ref="T40" si="8">SUM(T32:T39)</f>
        <v>1336520</v>
      </c>
      <c r="U40" s="61">
        <f>SUM(U32:U39)</f>
        <v>1340689</v>
      </c>
    </row>
    <row r="41" spans="1:21" x14ac:dyDescent="0.25">
      <c r="B41" s="8"/>
      <c r="C41" s="60"/>
      <c r="D41" s="60"/>
      <c r="E41" s="60"/>
      <c r="F41" s="60"/>
      <c r="G41" s="60"/>
      <c r="H41" s="60"/>
      <c r="I41" s="60"/>
      <c r="J41" s="60"/>
      <c r="K41" s="60"/>
      <c r="L41" s="60"/>
      <c r="M41" s="60"/>
      <c r="N41" s="60"/>
      <c r="O41" s="60"/>
      <c r="P41" s="60" t="s">
        <v>36</v>
      </c>
      <c r="Q41" s="60" t="s">
        <v>36</v>
      </c>
      <c r="R41" s="60" t="s">
        <v>36</v>
      </c>
      <c r="S41" s="60" t="s">
        <v>36</v>
      </c>
      <c r="T41" s="60" t="s">
        <v>36</v>
      </c>
      <c r="U41" s="60"/>
    </row>
    <row r="42" spans="1:21" x14ac:dyDescent="0.25">
      <c r="A42" s="13" t="s">
        <v>66</v>
      </c>
      <c r="B42" s="13" t="s">
        <v>244</v>
      </c>
      <c r="C42" s="59">
        <v>0</v>
      </c>
      <c r="D42" s="59">
        <v>0</v>
      </c>
      <c r="E42" s="59">
        <v>0</v>
      </c>
      <c r="F42" s="59">
        <v>66641</v>
      </c>
      <c r="G42" s="59">
        <v>135363</v>
      </c>
      <c r="H42" s="59">
        <v>181805</v>
      </c>
      <c r="I42" s="59">
        <v>224981</v>
      </c>
      <c r="J42" s="59">
        <v>319644</v>
      </c>
      <c r="K42" s="59">
        <v>459878</v>
      </c>
      <c r="L42" s="59">
        <v>460205</v>
      </c>
      <c r="M42" s="59">
        <v>490726</v>
      </c>
      <c r="N42" s="59">
        <v>585398</v>
      </c>
      <c r="O42" s="59">
        <v>607475</v>
      </c>
      <c r="P42" s="59">
        <v>616454</v>
      </c>
      <c r="Q42" s="59">
        <v>616388</v>
      </c>
      <c r="R42" s="59">
        <v>644743</v>
      </c>
      <c r="S42" s="59">
        <v>636586</v>
      </c>
      <c r="T42" s="59">
        <v>16142</v>
      </c>
      <c r="U42" s="59">
        <v>11813</v>
      </c>
    </row>
    <row r="43" spans="1:21" s="8" customFormat="1" x14ac:dyDescent="0.25">
      <c r="C43" s="62"/>
      <c r="D43" s="62"/>
      <c r="E43" s="62"/>
      <c r="F43" s="62"/>
      <c r="G43" s="62"/>
      <c r="H43" s="62"/>
      <c r="I43" s="62"/>
      <c r="J43" s="62"/>
      <c r="K43" s="62"/>
      <c r="L43" s="62"/>
      <c r="M43" s="62"/>
      <c r="N43" s="62"/>
      <c r="O43" s="62"/>
      <c r="P43" s="62"/>
      <c r="Q43" s="62"/>
      <c r="R43" s="62"/>
      <c r="S43" s="62"/>
      <c r="T43" s="62"/>
      <c r="U43" s="62"/>
    </row>
    <row r="44" spans="1:21" x14ac:dyDescent="0.25">
      <c r="A44" s="13" t="s">
        <v>67</v>
      </c>
      <c r="B44" s="13" t="s">
        <v>245</v>
      </c>
      <c r="C44" s="59">
        <f t="shared" ref="C44:N44" si="9">C42+C40</f>
        <v>652838</v>
      </c>
      <c r="D44" s="59">
        <f t="shared" si="9"/>
        <v>645837</v>
      </c>
      <c r="E44" s="59">
        <f t="shared" si="9"/>
        <v>652036</v>
      </c>
      <c r="F44" s="59">
        <f t="shared" si="9"/>
        <v>799142</v>
      </c>
      <c r="G44" s="59">
        <f t="shared" si="9"/>
        <v>957122</v>
      </c>
      <c r="H44" s="59">
        <f t="shared" si="9"/>
        <v>984420</v>
      </c>
      <c r="I44" s="59">
        <f t="shared" si="9"/>
        <v>1045228</v>
      </c>
      <c r="J44" s="59">
        <f t="shared" si="9"/>
        <v>1243716</v>
      </c>
      <c r="K44" s="59">
        <f t="shared" si="9"/>
        <v>1472507</v>
      </c>
      <c r="L44" s="59">
        <f t="shared" si="9"/>
        <v>1467513</v>
      </c>
      <c r="M44" s="59">
        <f t="shared" si="9"/>
        <v>1785698</v>
      </c>
      <c r="N44" s="59">
        <f t="shared" si="9"/>
        <v>1891240</v>
      </c>
      <c r="O44" s="59">
        <f>O42+O40</f>
        <v>1954270</v>
      </c>
      <c r="P44" s="59">
        <f t="shared" ref="P44" si="10">P42+P40</f>
        <v>1963967</v>
      </c>
      <c r="Q44" s="59">
        <f t="shared" ref="Q44" si="11">Q42+Q40</f>
        <v>1969529</v>
      </c>
      <c r="R44" s="59">
        <f t="shared" ref="R44" si="12">R42+R40</f>
        <v>2035423</v>
      </c>
      <c r="S44" s="59">
        <v>1967730</v>
      </c>
      <c r="T44" s="59">
        <v>1352662</v>
      </c>
      <c r="U44" s="59">
        <f t="shared" ref="U44" si="13">U42+U40</f>
        <v>1352502</v>
      </c>
    </row>
    <row r="45" spans="1:21" x14ac:dyDescent="0.25">
      <c r="A45" s="13" t="s">
        <v>68</v>
      </c>
      <c r="B45" s="13" t="s">
        <v>246</v>
      </c>
      <c r="C45" s="59">
        <f t="shared" ref="C45:R45" si="14">C20+C29</f>
        <v>302289</v>
      </c>
      <c r="D45" s="59">
        <f t="shared" si="14"/>
        <v>348202</v>
      </c>
      <c r="E45" s="59">
        <f t="shared" si="14"/>
        <v>969031</v>
      </c>
      <c r="F45" s="59">
        <f t="shared" si="14"/>
        <v>876475</v>
      </c>
      <c r="G45" s="59">
        <f t="shared" si="14"/>
        <v>492351</v>
      </c>
      <c r="H45" s="59">
        <f t="shared" si="14"/>
        <v>672673</v>
      </c>
      <c r="I45" s="59">
        <f t="shared" si="14"/>
        <v>1097340</v>
      </c>
      <c r="J45" s="59">
        <f t="shared" si="14"/>
        <v>1266637</v>
      </c>
      <c r="K45" s="59">
        <f t="shared" si="14"/>
        <v>886024</v>
      </c>
      <c r="L45" s="59">
        <f t="shared" si="14"/>
        <v>1165827</v>
      </c>
      <c r="M45" s="59">
        <f t="shared" si="14"/>
        <v>1415884</v>
      </c>
      <c r="N45" s="59">
        <f t="shared" si="14"/>
        <v>971522</v>
      </c>
      <c r="O45" s="59">
        <f t="shared" si="14"/>
        <v>712332</v>
      </c>
      <c r="P45" s="59">
        <f t="shared" si="14"/>
        <v>1510878</v>
      </c>
      <c r="Q45" s="59">
        <f t="shared" si="14"/>
        <v>1617295</v>
      </c>
      <c r="R45" s="59">
        <f t="shared" si="14"/>
        <v>2067157</v>
      </c>
      <c r="S45" s="59">
        <v>1640583</v>
      </c>
      <c r="T45" s="59">
        <v>2110861</v>
      </c>
      <c r="U45" s="59">
        <f t="shared" ref="U45" si="15">U20+U29</f>
        <v>2657072</v>
      </c>
    </row>
    <row r="46" spans="1:21" s="19" customFormat="1" x14ac:dyDescent="0.25">
      <c r="A46" s="26" t="s">
        <v>69</v>
      </c>
      <c r="B46" s="26" t="s">
        <v>247</v>
      </c>
      <c r="C46" s="61">
        <f t="shared" ref="C46:P46" si="16">C44+C45</f>
        <v>955127</v>
      </c>
      <c r="D46" s="61">
        <f t="shared" si="16"/>
        <v>994039</v>
      </c>
      <c r="E46" s="61">
        <f t="shared" si="16"/>
        <v>1621067</v>
      </c>
      <c r="F46" s="61">
        <f t="shared" si="16"/>
        <v>1675617</v>
      </c>
      <c r="G46" s="61">
        <f t="shared" si="16"/>
        <v>1449473</v>
      </c>
      <c r="H46" s="61">
        <f t="shared" si="16"/>
        <v>1657093</v>
      </c>
      <c r="I46" s="61">
        <f t="shared" si="16"/>
        <v>2142568</v>
      </c>
      <c r="J46" s="61">
        <f t="shared" si="16"/>
        <v>2510353</v>
      </c>
      <c r="K46" s="61">
        <f t="shared" si="16"/>
        <v>2358531</v>
      </c>
      <c r="L46" s="61">
        <f t="shared" si="16"/>
        <v>2633340</v>
      </c>
      <c r="M46" s="61">
        <f t="shared" si="16"/>
        <v>3201582</v>
      </c>
      <c r="N46" s="61">
        <f t="shared" si="16"/>
        <v>2862762</v>
      </c>
      <c r="O46" s="61">
        <f t="shared" si="16"/>
        <v>2666602</v>
      </c>
      <c r="P46" s="61">
        <f t="shared" si="16"/>
        <v>3474845</v>
      </c>
      <c r="Q46" s="61">
        <f t="shared" ref="Q46" si="17">Q44+Q45</f>
        <v>3586824</v>
      </c>
      <c r="R46" s="61">
        <f t="shared" ref="R46:S46" si="18">R44+R45</f>
        <v>4102580</v>
      </c>
      <c r="S46" s="61">
        <f t="shared" si="18"/>
        <v>3608313</v>
      </c>
      <c r="T46" s="61">
        <f t="shared" ref="T46" si="19">T44+T45</f>
        <v>3463523</v>
      </c>
      <c r="U46" s="61">
        <f t="shared" ref="U46" si="20">U44+U45</f>
        <v>4009574</v>
      </c>
    </row>
    <row r="47" spans="1:21" s="19" customFormat="1" x14ac:dyDescent="0.25">
      <c r="A47" s="5"/>
      <c r="B47" s="5"/>
      <c r="C47" s="5" t="s">
        <v>36</v>
      </c>
      <c r="D47" s="5"/>
      <c r="E47" s="5" t="s">
        <v>36</v>
      </c>
      <c r="F47" s="5" t="s">
        <v>36</v>
      </c>
      <c r="G47" s="9" t="s">
        <v>36</v>
      </c>
      <c r="H47" s="9" t="s">
        <v>36</v>
      </c>
      <c r="I47" s="9" t="s">
        <v>36</v>
      </c>
      <c r="J47" s="9" t="s">
        <v>36</v>
      </c>
      <c r="K47" s="9" t="s">
        <v>36</v>
      </c>
      <c r="L47" s="9" t="s">
        <v>36</v>
      </c>
      <c r="M47" s="9" t="s">
        <v>36</v>
      </c>
      <c r="N47" s="9" t="s">
        <v>36</v>
      </c>
      <c r="O47" s="5" t="s">
        <v>36</v>
      </c>
      <c r="P47" s="9"/>
      <c r="U47" s="5"/>
    </row>
    <row r="48" spans="1:21" x14ac:dyDescent="0.25">
      <c r="Q48" s="9"/>
      <c r="R48" s="9"/>
      <c r="S48" s="9"/>
      <c r="T48" s="9"/>
    </row>
    <row r="49" spans="15:20" x14ac:dyDescent="0.25">
      <c r="O49" s="60"/>
      <c r="P49" s="60"/>
      <c r="Q49" s="60"/>
      <c r="R49" s="60"/>
      <c r="S49" s="60"/>
      <c r="T49" s="60"/>
    </row>
  </sheetData>
  <pageMargins left="0.511811024" right="0.511811024" top="0.78740157499999996" bottom="0.78740157499999996" header="0.31496062000000002" footer="0.31496062000000002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9" tint="0.39997558519241921"/>
  </sheetPr>
  <dimension ref="A1:U36"/>
  <sheetViews>
    <sheetView showGridLines="0" zoomScale="85" zoomScaleNormal="85" workbookViewId="0">
      <pane xSplit="1" ySplit="6" topLeftCell="I7" activePane="bottomRight" state="frozen"/>
      <selection activeCell="R42" sqref="R42"/>
      <selection pane="topRight" activeCell="R42" sqref="R42"/>
      <selection pane="bottomLeft" activeCell="R42" sqref="R42"/>
      <selection pane="bottomRight" activeCell="Y24" sqref="Y24"/>
    </sheetView>
  </sheetViews>
  <sheetFormatPr defaultColWidth="9" defaultRowHeight="15" outlineLevelCol="1" x14ac:dyDescent="0.25"/>
  <cols>
    <col min="1" max="1" width="64.5" style="5" bestFit="1" customWidth="1"/>
    <col min="2" max="2" width="59.25" style="5" hidden="1" customWidth="1" outlineLevel="1"/>
    <col min="3" max="3" width="11.25" style="5" bestFit="1" customWidth="1" collapsed="1"/>
    <col min="4" max="16" width="11.25" style="5" bestFit="1" customWidth="1"/>
    <col min="17" max="20" width="11.25" style="8" bestFit="1" customWidth="1"/>
    <col min="21" max="21" width="10.875" style="8" customWidth="1"/>
  </cols>
  <sheetData>
    <row r="1" spans="1:21" x14ac:dyDescent="0.25">
      <c r="D1" s="80"/>
      <c r="E1" s="80"/>
      <c r="F1" s="80"/>
      <c r="G1" s="80"/>
      <c r="H1" s="80"/>
      <c r="I1" s="80"/>
      <c r="J1" s="80"/>
      <c r="K1" s="80"/>
      <c r="L1" s="80"/>
      <c r="M1" s="80"/>
      <c r="N1" s="80"/>
      <c r="O1" s="80"/>
      <c r="P1" s="80"/>
    </row>
    <row r="2" spans="1:21" x14ac:dyDescent="0.25">
      <c r="A2" s="19"/>
      <c r="B2" s="19"/>
      <c r="C2" s="33" t="s">
        <v>7</v>
      </c>
      <c r="D2" s="33" t="s">
        <v>8</v>
      </c>
      <c r="E2" s="33" t="s">
        <v>9</v>
      </c>
      <c r="F2" s="33" t="s">
        <v>10</v>
      </c>
      <c r="G2" s="33" t="s">
        <v>11</v>
      </c>
      <c r="H2" s="33" t="s">
        <v>12</v>
      </c>
      <c r="I2" s="33" t="s">
        <v>13</v>
      </c>
      <c r="J2" s="33" t="s">
        <v>14</v>
      </c>
      <c r="K2" s="33" t="s">
        <v>15</v>
      </c>
      <c r="L2" s="33" t="s">
        <v>16</v>
      </c>
      <c r="M2" s="33" t="s">
        <v>17</v>
      </c>
      <c r="N2" s="33" t="s">
        <v>18</v>
      </c>
      <c r="O2" s="33" t="s">
        <v>19</v>
      </c>
      <c r="P2" s="33" t="s">
        <v>179</v>
      </c>
      <c r="Q2" s="33" t="s">
        <v>379</v>
      </c>
      <c r="R2" s="33" t="s">
        <v>384</v>
      </c>
      <c r="S2" s="33" t="s">
        <v>386</v>
      </c>
      <c r="T2" s="33" t="s">
        <v>390</v>
      </c>
      <c r="U2" s="33" t="s">
        <v>390</v>
      </c>
    </row>
    <row r="3" spans="1:21" x14ac:dyDescent="0.25">
      <c r="A3" s="23" t="s">
        <v>145</v>
      </c>
      <c r="B3" s="23" t="s">
        <v>264</v>
      </c>
      <c r="C3" s="89" t="s">
        <v>145</v>
      </c>
      <c r="D3" s="89" t="s">
        <v>145</v>
      </c>
      <c r="E3" s="89" t="s">
        <v>145</v>
      </c>
      <c r="F3" s="89" t="s">
        <v>145</v>
      </c>
      <c r="G3" s="89" t="s">
        <v>145</v>
      </c>
      <c r="H3" s="89" t="s">
        <v>145</v>
      </c>
      <c r="I3" s="89" t="s">
        <v>145</v>
      </c>
      <c r="J3" s="89" t="s">
        <v>145</v>
      </c>
      <c r="K3" s="89" t="s">
        <v>145</v>
      </c>
      <c r="L3" s="89" t="s">
        <v>145</v>
      </c>
      <c r="M3" s="89" t="s">
        <v>145</v>
      </c>
      <c r="N3" s="89" t="s">
        <v>145</v>
      </c>
      <c r="O3" s="89" t="s">
        <v>145</v>
      </c>
      <c r="P3" s="89" t="s">
        <v>145</v>
      </c>
      <c r="Q3" s="89" t="s">
        <v>145</v>
      </c>
      <c r="R3" s="89" t="s">
        <v>145</v>
      </c>
      <c r="S3" s="89" t="s">
        <v>145</v>
      </c>
      <c r="T3" s="89" t="s">
        <v>145</v>
      </c>
      <c r="U3" s="10" t="s">
        <v>21</v>
      </c>
    </row>
    <row r="4" spans="1:21" x14ac:dyDescent="0.25">
      <c r="A4" s="23" t="s">
        <v>72</v>
      </c>
      <c r="B4" s="23" t="s">
        <v>348</v>
      </c>
      <c r="C4" s="23" t="s">
        <v>73</v>
      </c>
      <c r="D4" s="23" t="s">
        <v>74</v>
      </c>
      <c r="E4" s="23" t="s">
        <v>75</v>
      </c>
      <c r="F4" s="23" t="s">
        <v>76</v>
      </c>
      <c r="G4" s="23" t="s">
        <v>73</v>
      </c>
      <c r="H4" s="23" t="s">
        <v>74</v>
      </c>
      <c r="I4" s="23" t="s">
        <v>75</v>
      </c>
      <c r="J4" s="23" t="s">
        <v>76</v>
      </c>
      <c r="K4" s="23" t="s">
        <v>73</v>
      </c>
      <c r="L4" s="23" t="s">
        <v>74</v>
      </c>
      <c r="M4" s="23" t="s">
        <v>75</v>
      </c>
      <c r="N4" s="23" t="s">
        <v>76</v>
      </c>
      <c r="O4" s="23" t="s">
        <v>73</v>
      </c>
      <c r="P4" s="10" t="str">
        <f>L4</f>
        <v>3M</v>
      </c>
      <c r="Q4" s="10" t="str">
        <f>M4</f>
        <v>6M</v>
      </c>
      <c r="R4" s="10" t="str">
        <f>N4</f>
        <v>9M</v>
      </c>
      <c r="S4" s="10" t="str">
        <f>O4</f>
        <v>12M</v>
      </c>
      <c r="T4" s="10" t="str">
        <f>P4</f>
        <v>3M</v>
      </c>
      <c r="U4" s="10" t="str">
        <f t="shared" ref="U4" si="0">Q4</f>
        <v>6M</v>
      </c>
    </row>
    <row r="5" spans="1:21" x14ac:dyDescent="0.25">
      <c r="A5" s="23" t="s">
        <v>77</v>
      </c>
      <c r="B5" s="23" t="s">
        <v>349</v>
      </c>
      <c r="C5" s="24">
        <v>44561</v>
      </c>
      <c r="D5" s="24">
        <v>44650</v>
      </c>
      <c r="E5" s="24">
        <v>44742</v>
      </c>
      <c r="F5" s="24">
        <v>44834</v>
      </c>
      <c r="G5" s="24">
        <v>44926</v>
      </c>
      <c r="H5" s="24">
        <v>45015</v>
      </c>
      <c r="I5" s="24">
        <v>45107</v>
      </c>
      <c r="J5" s="24">
        <v>45199</v>
      </c>
      <c r="K5" s="24">
        <v>45291</v>
      </c>
      <c r="L5" s="24">
        <v>45381</v>
      </c>
      <c r="M5" s="24">
        <v>45473</v>
      </c>
      <c r="N5" s="24">
        <v>45565</v>
      </c>
      <c r="O5" s="24">
        <v>45657</v>
      </c>
      <c r="P5" s="24">
        <v>45747</v>
      </c>
      <c r="Q5" s="24">
        <v>45838</v>
      </c>
      <c r="R5" s="24">
        <v>45930</v>
      </c>
      <c r="S5" s="24">
        <v>46022</v>
      </c>
      <c r="T5" s="24">
        <v>46112</v>
      </c>
      <c r="U5" s="11">
        <v>46203</v>
      </c>
    </row>
    <row r="6" spans="1:21" x14ac:dyDescent="0.25">
      <c r="A6" s="8"/>
      <c r="B6" s="8"/>
      <c r="C6" s="8"/>
      <c r="D6" s="8"/>
      <c r="E6" s="8"/>
      <c r="F6" s="8"/>
      <c r="G6" s="8"/>
      <c r="H6" s="8"/>
      <c r="I6" s="8"/>
      <c r="J6" s="8"/>
      <c r="K6" s="8"/>
      <c r="L6" s="8"/>
      <c r="M6" s="8"/>
      <c r="N6" s="8"/>
      <c r="O6" s="8"/>
      <c r="P6" s="8"/>
    </row>
    <row r="7" spans="1:21" x14ac:dyDescent="0.25">
      <c r="A7" s="13" t="s">
        <v>78</v>
      </c>
      <c r="B7" s="13" t="s">
        <v>248</v>
      </c>
      <c r="C7" s="59">
        <v>1044336</v>
      </c>
      <c r="D7" s="59">
        <v>74506</v>
      </c>
      <c r="E7" s="59">
        <v>199822</v>
      </c>
      <c r="F7" s="59">
        <v>1081348</v>
      </c>
      <c r="G7" s="59">
        <v>1771465</v>
      </c>
      <c r="H7" s="59">
        <v>115814</v>
      </c>
      <c r="I7" s="59">
        <v>250242</v>
      </c>
      <c r="J7" s="59">
        <v>1237665</v>
      </c>
      <c r="K7" s="59">
        <v>2078749</v>
      </c>
      <c r="L7" s="59">
        <v>69102</v>
      </c>
      <c r="M7" s="59">
        <v>156674</v>
      </c>
      <c r="N7" s="59">
        <v>884054</v>
      </c>
      <c r="O7" s="59">
        <v>1841052</v>
      </c>
      <c r="P7" s="59">
        <v>109630</v>
      </c>
      <c r="Q7" s="59">
        <v>210880</v>
      </c>
      <c r="R7" s="59">
        <v>1387437</v>
      </c>
      <c r="S7" s="59">
        <v>2622416</v>
      </c>
      <c r="T7" s="59">
        <v>132079</v>
      </c>
      <c r="U7" s="59">
        <v>256760</v>
      </c>
    </row>
    <row r="8" spans="1:21" x14ac:dyDescent="0.25">
      <c r="A8" s="13" t="s">
        <v>79</v>
      </c>
      <c r="B8" s="13" t="s">
        <v>249</v>
      </c>
      <c r="C8" s="59">
        <v>-873583</v>
      </c>
      <c r="D8" s="59">
        <v>-84787</v>
      </c>
      <c r="E8" s="59">
        <v>-198822</v>
      </c>
      <c r="F8" s="59">
        <v>-979334</v>
      </c>
      <c r="G8" s="59">
        <v>-1538169</v>
      </c>
      <c r="H8" s="59">
        <v>-140993</v>
      </c>
      <c r="I8" s="59">
        <v>-223363</v>
      </c>
      <c r="J8" s="59">
        <v>-1075201</v>
      </c>
      <c r="K8" s="59">
        <v>-1770842</v>
      </c>
      <c r="L8" s="59">
        <v>-76831</v>
      </c>
      <c r="M8" s="59">
        <v>-132873</v>
      </c>
      <c r="N8" s="59">
        <v>-760640</v>
      </c>
      <c r="O8" s="59">
        <v>-1599305</v>
      </c>
      <c r="P8" s="59">
        <v>-109788</v>
      </c>
      <c r="Q8" s="59">
        <v>-172871</v>
      </c>
      <c r="R8" s="59">
        <v>-1179891</v>
      </c>
      <c r="S8" s="59">
        <v>-2352554</v>
      </c>
      <c r="T8" s="59">
        <v>-104953</v>
      </c>
      <c r="U8" s="59">
        <v>-159941</v>
      </c>
    </row>
    <row r="9" spans="1:21" x14ac:dyDescent="0.25">
      <c r="C9" s="60"/>
      <c r="D9" s="60"/>
      <c r="E9" s="60"/>
      <c r="F9" s="60"/>
      <c r="G9" s="60"/>
      <c r="H9" s="60"/>
      <c r="I9" s="60"/>
      <c r="J9" s="60"/>
      <c r="K9" s="60"/>
      <c r="L9" s="60"/>
      <c r="M9" s="60"/>
      <c r="N9" s="60"/>
      <c r="O9" s="60"/>
      <c r="P9" s="60"/>
      <c r="Q9" s="60"/>
      <c r="R9" s="60"/>
      <c r="S9" s="60"/>
      <c r="T9" s="60"/>
      <c r="U9" s="60"/>
    </row>
    <row r="10" spans="1:21" x14ac:dyDescent="0.25">
      <c r="A10" s="26" t="s">
        <v>80</v>
      </c>
      <c r="B10" s="26" t="s">
        <v>250</v>
      </c>
      <c r="C10" s="61">
        <f t="shared" ref="C10:N10" si="1">SUM(C7:C8)</f>
        <v>170753</v>
      </c>
      <c r="D10" s="61">
        <f t="shared" si="1"/>
        <v>-10281</v>
      </c>
      <c r="E10" s="61">
        <f>SUM(E7:E8)</f>
        <v>1000</v>
      </c>
      <c r="F10" s="61">
        <f t="shared" si="1"/>
        <v>102014</v>
      </c>
      <c r="G10" s="61">
        <f t="shared" si="1"/>
        <v>233296</v>
      </c>
      <c r="H10" s="61">
        <f t="shared" si="1"/>
        <v>-25179</v>
      </c>
      <c r="I10" s="61">
        <f t="shared" si="1"/>
        <v>26879</v>
      </c>
      <c r="J10" s="61">
        <f>SUM(J7:J8)</f>
        <v>162464</v>
      </c>
      <c r="K10" s="61">
        <f t="shared" si="1"/>
        <v>307907</v>
      </c>
      <c r="L10" s="61">
        <f t="shared" si="1"/>
        <v>-7729</v>
      </c>
      <c r="M10" s="61">
        <f t="shared" si="1"/>
        <v>23801</v>
      </c>
      <c r="N10" s="61">
        <f t="shared" si="1"/>
        <v>123414</v>
      </c>
      <c r="O10" s="61">
        <f t="shared" ref="O10" si="2">SUM(O7:O8)</f>
        <v>241747</v>
      </c>
      <c r="P10" s="61">
        <f t="shared" ref="P10:Q10" si="3">SUM(P7:P8)</f>
        <v>-158</v>
      </c>
      <c r="Q10" s="61">
        <f t="shared" si="3"/>
        <v>38009</v>
      </c>
      <c r="R10" s="61">
        <f t="shared" ref="R10:S10" si="4">SUM(R7:R8)</f>
        <v>207546</v>
      </c>
      <c r="S10" s="61">
        <f t="shared" si="4"/>
        <v>269862</v>
      </c>
      <c r="T10" s="61">
        <f t="shared" ref="T10:U10" si="5">SUM(T7:T8)</f>
        <v>27126</v>
      </c>
      <c r="U10" s="61">
        <f t="shared" si="5"/>
        <v>96819</v>
      </c>
    </row>
    <row r="11" spans="1:21" x14ac:dyDescent="0.25">
      <c r="B11" s="13"/>
      <c r="C11" s="60"/>
      <c r="D11" s="60"/>
      <c r="E11" s="60"/>
      <c r="F11" s="60"/>
      <c r="G11" s="60"/>
      <c r="H11" s="60"/>
      <c r="I11" s="60"/>
      <c r="J11" s="60"/>
      <c r="K11" s="60"/>
      <c r="L11" s="60"/>
      <c r="M11" s="60"/>
      <c r="N11" s="60"/>
      <c r="O11" s="60"/>
      <c r="P11" s="60"/>
      <c r="Q11" s="60"/>
      <c r="R11" s="60"/>
      <c r="S11" s="60"/>
      <c r="T11" s="60"/>
      <c r="U11" s="60"/>
    </row>
    <row r="12" spans="1:21" x14ac:dyDescent="0.25">
      <c r="A12" s="13" t="s">
        <v>81</v>
      </c>
      <c r="B12" s="13" t="s">
        <v>251</v>
      </c>
      <c r="C12" s="59">
        <v>-13032</v>
      </c>
      <c r="D12" s="59">
        <v>-2676</v>
      </c>
      <c r="E12" s="59">
        <v>-2798</v>
      </c>
      <c r="F12" s="59">
        <v>-6143</v>
      </c>
      <c r="G12" s="59">
        <v>-18595</v>
      </c>
      <c r="H12" s="59">
        <v>-5707</v>
      </c>
      <c r="I12" s="59">
        <v>-13897</v>
      </c>
      <c r="J12" s="59">
        <v>-21166</v>
      </c>
      <c r="K12" s="59">
        <v>-26765</v>
      </c>
      <c r="L12" s="59">
        <v>-8335</v>
      </c>
      <c r="M12" s="59">
        <v>-20626</v>
      </c>
      <c r="N12" s="59">
        <v>-30027</v>
      </c>
      <c r="O12" s="59">
        <v>-61317</v>
      </c>
      <c r="P12" s="59">
        <v>-19720</v>
      </c>
      <c r="Q12" s="59">
        <v>-37394</v>
      </c>
      <c r="R12" s="59">
        <v>-42163</v>
      </c>
      <c r="S12" s="59">
        <v>-82405</v>
      </c>
      <c r="T12" s="59">
        <v>-12499</v>
      </c>
      <c r="U12" s="59">
        <v>-21706</v>
      </c>
    </row>
    <row r="13" spans="1:21" x14ac:dyDescent="0.25">
      <c r="A13" s="13" t="s">
        <v>82</v>
      </c>
      <c r="B13" s="13" t="s">
        <v>252</v>
      </c>
      <c r="C13" s="59">
        <v>-15813</v>
      </c>
      <c r="D13" s="59">
        <v>-4288</v>
      </c>
      <c r="E13" s="59">
        <v>-9473</v>
      </c>
      <c r="F13" s="59">
        <v>-13558</v>
      </c>
      <c r="G13" s="59">
        <v>-27343</v>
      </c>
      <c r="H13" s="59">
        <v>-4376</v>
      </c>
      <c r="I13" s="59">
        <v>-10324</v>
      </c>
      <c r="J13" s="59">
        <v>-17876</v>
      </c>
      <c r="K13" s="59">
        <v>-28278</v>
      </c>
      <c r="L13" s="59">
        <v>-8418</v>
      </c>
      <c r="M13" s="59">
        <v>-13146</v>
      </c>
      <c r="N13" s="59">
        <v>-28599</v>
      </c>
      <c r="O13" s="59">
        <v>-45637</v>
      </c>
      <c r="P13" s="59">
        <v>-7381</v>
      </c>
      <c r="Q13" s="59">
        <v>-31825</v>
      </c>
      <c r="R13" s="59">
        <v>-49421</v>
      </c>
      <c r="S13" s="59">
        <v>-75602</v>
      </c>
      <c r="T13" s="59">
        <v>-15073</v>
      </c>
      <c r="U13" s="59">
        <v>-27629</v>
      </c>
    </row>
    <row r="14" spans="1:21" x14ac:dyDescent="0.25">
      <c r="A14" s="13" t="s">
        <v>83</v>
      </c>
      <c r="B14" s="13" t="s">
        <v>253</v>
      </c>
      <c r="C14" s="59">
        <v>-66</v>
      </c>
      <c r="D14" s="59">
        <v>50</v>
      </c>
      <c r="E14" s="59">
        <v>50</v>
      </c>
      <c r="F14" s="59">
        <v>50</v>
      </c>
      <c r="G14" s="59">
        <v>-78</v>
      </c>
      <c r="H14" s="59">
        <v>19</v>
      </c>
      <c r="I14" s="59">
        <v>-673</v>
      </c>
      <c r="J14" s="59">
        <v>-55</v>
      </c>
      <c r="K14" s="59">
        <v>-3641</v>
      </c>
      <c r="L14" s="59">
        <v>-3820</v>
      </c>
      <c r="M14" s="59">
        <v>-4604</v>
      </c>
      <c r="N14" s="59">
        <v>-4795</v>
      </c>
      <c r="O14" s="59">
        <v>-665</v>
      </c>
      <c r="P14" s="59">
        <v>2441</v>
      </c>
      <c r="Q14" s="59">
        <v>-12091</v>
      </c>
      <c r="R14" s="59">
        <v>-14132</v>
      </c>
      <c r="S14" s="59">
        <v>-13080</v>
      </c>
      <c r="T14" s="59">
        <v>-780</v>
      </c>
      <c r="U14" s="59">
        <v>-12334</v>
      </c>
    </row>
    <row r="15" spans="1:21" x14ac:dyDescent="0.25">
      <c r="A15" s="13" t="s">
        <v>84</v>
      </c>
      <c r="B15" s="13" t="s">
        <v>254</v>
      </c>
      <c r="C15" s="59">
        <v>1221</v>
      </c>
      <c r="D15" s="59">
        <v>386</v>
      </c>
      <c r="E15" s="59">
        <v>999</v>
      </c>
      <c r="F15" s="59">
        <v>117</v>
      </c>
      <c r="G15" s="59">
        <v>-744</v>
      </c>
      <c r="H15" s="59">
        <v>-560</v>
      </c>
      <c r="I15" s="59">
        <v>-495</v>
      </c>
      <c r="J15" s="59">
        <v>5427</v>
      </c>
      <c r="K15" s="59">
        <v>4288</v>
      </c>
      <c r="L15" s="59">
        <v>140</v>
      </c>
      <c r="M15" s="59">
        <v>-533</v>
      </c>
      <c r="N15" s="59">
        <v>-584</v>
      </c>
      <c r="O15" s="59">
        <v>10991</v>
      </c>
      <c r="P15" s="59">
        <v>604</v>
      </c>
      <c r="Q15" s="59">
        <v>704</v>
      </c>
      <c r="R15" s="59">
        <v>-9642</v>
      </c>
      <c r="S15" s="59">
        <v>-6494</v>
      </c>
      <c r="T15" s="59">
        <v>2085</v>
      </c>
      <c r="U15" s="59">
        <v>6122</v>
      </c>
    </row>
    <row r="16" spans="1:21" x14ac:dyDescent="0.25">
      <c r="C16" s="60"/>
      <c r="D16" s="60"/>
      <c r="E16" s="60"/>
      <c r="F16" s="60"/>
      <c r="G16" s="60"/>
      <c r="H16" s="60"/>
      <c r="I16" s="60"/>
      <c r="J16" s="60"/>
      <c r="K16" s="60"/>
      <c r="L16" s="60"/>
      <c r="M16" s="60"/>
      <c r="N16" s="60"/>
      <c r="O16" s="60"/>
      <c r="P16" s="60"/>
      <c r="Q16" s="60"/>
      <c r="R16" s="60"/>
      <c r="S16" s="60"/>
      <c r="T16" s="60"/>
      <c r="U16" s="60"/>
    </row>
    <row r="17" spans="1:21" x14ac:dyDescent="0.25">
      <c r="A17" s="26" t="s">
        <v>85</v>
      </c>
      <c r="B17" s="26" t="s">
        <v>255</v>
      </c>
      <c r="C17" s="61">
        <f t="shared" ref="C17:N17" si="6">SUM(C12:C15)+C10</f>
        <v>143063</v>
      </c>
      <c r="D17" s="61">
        <f t="shared" si="6"/>
        <v>-16809</v>
      </c>
      <c r="E17" s="61">
        <f>SUM(E12:E15)+E10</f>
        <v>-10222</v>
      </c>
      <c r="F17" s="61">
        <f t="shared" si="6"/>
        <v>82480</v>
      </c>
      <c r="G17" s="61">
        <f t="shared" si="6"/>
        <v>186536</v>
      </c>
      <c r="H17" s="61">
        <f t="shared" si="6"/>
        <v>-35803</v>
      </c>
      <c r="I17" s="61">
        <f t="shared" si="6"/>
        <v>1490</v>
      </c>
      <c r="J17" s="61">
        <f>SUM(J12:J15)+J10</f>
        <v>128794</v>
      </c>
      <c r="K17" s="61">
        <f t="shared" si="6"/>
        <v>253511</v>
      </c>
      <c r="L17" s="61">
        <f t="shared" si="6"/>
        <v>-28162</v>
      </c>
      <c r="M17" s="61">
        <f t="shared" ref="M17" si="7">SUM(M12:M15)+M10</f>
        <v>-15108</v>
      </c>
      <c r="N17" s="61">
        <f t="shared" si="6"/>
        <v>59409</v>
      </c>
      <c r="O17" s="61">
        <f t="shared" ref="O17" si="8">SUM(O12:O15)+O10</f>
        <v>145119</v>
      </c>
      <c r="P17" s="61">
        <f t="shared" ref="P17:Q17" si="9">SUM(P12:P15)+P10</f>
        <v>-24214</v>
      </c>
      <c r="Q17" s="61">
        <f t="shared" si="9"/>
        <v>-42597</v>
      </c>
      <c r="R17" s="61">
        <f t="shared" ref="R17:S17" si="10">SUM(R12:R15)+R10</f>
        <v>92188</v>
      </c>
      <c r="S17" s="61">
        <f t="shared" si="10"/>
        <v>92281</v>
      </c>
      <c r="T17" s="61">
        <f t="shared" ref="T17:U17" si="11">SUM(T12:T15)+T10</f>
        <v>859</v>
      </c>
      <c r="U17" s="61">
        <f t="shared" si="11"/>
        <v>41272</v>
      </c>
    </row>
    <row r="18" spans="1:21" x14ac:dyDescent="0.25">
      <c r="C18" s="60"/>
      <c r="D18" s="60"/>
      <c r="E18" s="60"/>
      <c r="F18" s="60"/>
      <c r="G18" s="60"/>
      <c r="H18" s="60"/>
      <c r="I18" s="60"/>
      <c r="J18" s="60"/>
      <c r="K18" s="60"/>
      <c r="L18" s="60"/>
      <c r="M18" s="60"/>
      <c r="N18" s="60"/>
      <c r="O18" s="60"/>
      <c r="P18" s="60"/>
      <c r="Q18" s="60"/>
      <c r="R18" s="60"/>
      <c r="S18" s="60"/>
      <c r="T18" s="60"/>
      <c r="U18" s="60"/>
    </row>
    <row r="19" spans="1:21" x14ac:dyDescent="0.25">
      <c r="A19" s="13" t="s">
        <v>86</v>
      </c>
      <c r="B19" s="13" t="s">
        <v>256</v>
      </c>
      <c r="C19" s="59">
        <v>18463</v>
      </c>
      <c r="D19" s="59">
        <v>9959</v>
      </c>
      <c r="E19" s="59">
        <v>21773</v>
      </c>
      <c r="F19" s="59">
        <v>26677</v>
      </c>
      <c r="G19" s="59">
        <v>49722</v>
      </c>
      <c r="H19" s="59">
        <v>37885</v>
      </c>
      <c r="I19" s="59">
        <v>60055</v>
      </c>
      <c r="J19" s="59">
        <v>63024</v>
      </c>
      <c r="K19" s="59">
        <v>88276</v>
      </c>
      <c r="L19" s="59">
        <v>76588</v>
      </c>
      <c r="M19" s="59">
        <v>111657</v>
      </c>
      <c r="N19" s="59">
        <v>133510</v>
      </c>
      <c r="O19" s="59">
        <v>182674</v>
      </c>
      <c r="P19" s="59">
        <v>71102</v>
      </c>
      <c r="Q19" s="59">
        <v>143874</v>
      </c>
      <c r="R19" s="59">
        <v>172992</v>
      </c>
      <c r="S19" s="59">
        <v>225821</v>
      </c>
      <c r="T19" s="59">
        <v>76224</v>
      </c>
      <c r="U19" s="59">
        <v>117806</v>
      </c>
    </row>
    <row r="20" spans="1:21" x14ac:dyDescent="0.25">
      <c r="A20" s="13" t="s">
        <v>87</v>
      </c>
      <c r="B20" s="13" t="s">
        <v>257</v>
      </c>
      <c r="C20" s="59">
        <v>-26031</v>
      </c>
      <c r="D20" s="59">
        <v>-4284</v>
      </c>
      <c r="E20" s="59">
        <v>-13770</v>
      </c>
      <c r="F20" s="59">
        <v>-26560</v>
      </c>
      <c r="G20" s="59">
        <v>-44213</v>
      </c>
      <c r="H20" s="59">
        <v>-30430</v>
      </c>
      <c r="I20" s="59">
        <v>-57927</v>
      </c>
      <c r="J20" s="59">
        <v>-62265</v>
      </c>
      <c r="K20" s="59">
        <v>-87292</v>
      </c>
      <c r="L20" s="59">
        <v>-43161</v>
      </c>
      <c r="M20" s="59">
        <v>-74255</v>
      </c>
      <c r="N20" s="59">
        <v>-99179</v>
      </c>
      <c r="O20" s="59">
        <v>-152322</v>
      </c>
      <c r="P20" s="59">
        <v>-44618</v>
      </c>
      <c r="Q20" s="59">
        <v>-108042</v>
      </c>
      <c r="R20" s="59">
        <v>-146246</v>
      </c>
      <c r="S20" s="59">
        <v>-243718</v>
      </c>
      <c r="T20" s="59">
        <v>-79286</v>
      </c>
      <c r="U20" s="59">
        <v>-159148</v>
      </c>
    </row>
    <row r="21" spans="1:21" x14ac:dyDescent="0.25">
      <c r="C21" s="60"/>
      <c r="D21" s="60"/>
      <c r="E21" s="60"/>
      <c r="F21" s="60"/>
      <c r="G21" s="60"/>
      <c r="H21" s="60"/>
      <c r="I21" s="60"/>
      <c r="J21" s="60"/>
      <c r="K21" s="60"/>
      <c r="L21" s="60"/>
      <c r="M21" s="60"/>
      <c r="N21" s="60"/>
      <c r="O21" s="60"/>
      <c r="P21" s="60"/>
      <c r="Q21" s="60"/>
      <c r="R21" s="60"/>
      <c r="S21" s="60"/>
      <c r="T21" s="60"/>
      <c r="U21" s="60"/>
    </row>
    <row r="22" spans="1:21" x14ac:dyDescent="0.25">
      <c r="A22" s="26" t="s">
        <v>88</v>
      </c>
      <c r="B22" s="26" t="s">
        <v>258</v>
      </c>
      <c r="C22" s="61">
        <f t="shared" ref="C22:O22" si="12">C20+C19</f>
        <v>-7568</v>
      </c>
      <c r="D22" s="61">
        <f t="shared" si="12"/>
        <v>5675</v>
      </c>
      <c r="E22" s="61">
        <f>E20+E19</f>
        <v>8003</v>
      </c>
      <c r="F22" s="61">
        <f t="shared" si="12"/>
        <v>117</v>
      </c>
      <c r="G22" s="61">
        <f t="shared" si="12"/>
        <v>5509</v>
      </c>
      <c r="H22" s="61">
        <f t="shared" si="12"/>
        <v>7455</v>
      </c>
      <c r="I22" s="61">
        <f t="shared" si="12"/>
        <v>2128</v>
      </c>
      <c r="J22" s="61">
        <f>J20+J19</f>
        <v>759</v>
      </c>
      <c r="K22" s="61">
        <f t="shared" si="12"/>
        <v>984</v>
      </c>
      <c r="L22" s="61">
        <f t="shared" si="12"/>
        <v>33427</v>
      </c>
      <c r="M22" s="61">
        <f t="shared" si="12"/>
        <v>37402</v>
      </c>
      <c r="N22" s="61">
        <f t="shared" si="12"/>
        <v>34331</v>
      </c>
      <c r="O22" s="61">
        <f t="shared" si="12"/>
        <v>30352</v>
      </c>
      <c r="P22" s="61">
        <f t="shared" ref="P22:Q22" si="13">P20+P19</f>
        <v>26484</v>
      </c>
      <c r="Q22" s="61">
        <f t="shared" si="13"/>
        <v>35832</v>
      </c>
      <c r="R22" s="61">
        <f t="shared" ref="R22:S22" si="14">R20+R19</f>
        <v>26746</v>
      </c>
      <c r="S22" s="61">
        <f t="shared" si="14"/>
        <v>-17897</v>
      </c>
      <c r="T22" s="61">
        <f t="shared" ref="T22:U22" si="15">T20+T19</f>
        <v>-3062</v>
      </c>
      <c r="U22" s="61">
        <f t="shared" si="15"/>
        <v>-41342</v>
      </c>
    </row>
    <row r="23" spans="1:21" x14ac:dyDescent="0.25">
      <c r="C23" s="60"/>
      <c r="D23" s="60"/>
      <c r="E23" s="60"/>
      <c r="F23" s="60"/>
      <c r="G23" s="60"/>
      <c r="H23" s="60"/>
      <c r="I23" s="60"/>
      <c r="J23" s="60"/>
      <c r="K23" s="60"/>
      <c r="L23" s="60"/>
      <c r="M23" s="60"/>
      <c r="N23" s="60"/>
      <c r="O23" s="60"/>
      <c r="P23" s="60"/>
      <c r="Q23" s="60"/>
      <c r="R23" s="60"/>
      <c r="S23" s="60"/>
      <c r="T23" s="60"/>
      <c r="U23" s="60"/>
    </row>
    <row r="24" spans="1:21" x14ac:dyDescent="0.25">
      <c r="A24" s="13" t="s">
        <v>89</v>
      </c>
      <c r="B24" s="13" t="s">
        <v>259</v>
      </c>
      <c r="C24" s="59">
        <v>0</v>
      </c>
      <c r="D24" s="59">
        <v>0</v>
      </c>
      <c r="E24" s="59">
        <v>0</v>
      </c>
      <c r="F24" s="59">
        <v>0</v>
      </c>
      <c r="G24" s="59">
        <v>0</v>
      </c>
      <c r="H24" s="59">
        <v>0</v>
      </c>
      <c r="I24" s="59">
        <v>0</v>
      </c>
      <c r="J24" s="59">
        <v>-79</v>
      </c>
      <c r="K24" s="59">
        <v>-516</v>
      </c>
      <c r="L24" s="59">
        <v>0</v>
      </c>
      <c r="M24" s="59">
        <v>0</v>
      </c>
      <c r="N24" s="59">
        <v>5</v>
      </c>
      <c r="O24" s="59">
        <v>2</v>
      </c>
      <c r="P24" s="59">
        <v>317</v>
      </c>
      <c r="Q24" s="59">
        <v>-285</v>
      </c>
      <c r="R24" s="59">
        <v>-1177</v>
      </c>
      <c r="S24" s="59">
        <v>-1266</v>
      </c>
      <c r="T24" s="59">
        <v>-63</v>
      </c>
      <c r="U24" s="59">
        <v>-2658</v>
      </c>
    </row>
    <row r="25" spans="1:21" x14ac:dyDescent="0.25">
      <c r="C25" s="60"/>
      <c r="D25" s="60"/>
      <c r="E25" s="60"/>
      <c r="F25" s="60"/>
      <c r="G25" s="60"/>
      <c r="H25" s="60"/>
      <c r="I25" s="60"/>
      <c r="J25" s="60"/>
      <c r="K25" s="60"/>
      <c r="L25" s="60"/>
      <c r="M25" s="60"/>
      <c r="N25" s="60"/>
      <c r="O25" s="60"/>
      <c r="P25" s="60"/>
      <c r="Q25" s="60"/>
      <c r="R25" s="60"/>
      <c r="S25" s="60"/>
      <c r="T25" s="60"/>
      <c r="U25" s="60"/>
    </row>
    <row r="26" spans="1:21" x14ac:dyDescent="0.25">
      <c r="A26" s="26" t="s">
        <v>90</v>
      </c>
      <c r="B26" s="26" t="s">
        <v>260</v>
      </c>
      <c r="C26" s="61">
        <f t="shared" ref="C26:O26" si="16">C17+C22+C24</f>
        <v>135495</v>
      </c>
      <c r="D26" s="61">
        <f t="shared" si="16"/>
        <v>-11134</v>
      </c>
      <c r="E26" s="61">
        <f>E17+E22+E24</f>
        <v>-2219</v>
      </c>
      <c r="F26" s="61">
        <f t="shared" si="16"/>
        <v>82597</v>
      </c>
      <c r="G26" s="61">
        <f t="shared" si="16"/>
        <v>192045</v>
      </c>
      <c r="H26" s="61">
        <f t="shared" si="16"/>
        <v>-28348</v>
      </c>
      <c r="I26" s="61">
        <f t="shared" si="16"/>
        <v>3618</v>
      </c>
      <c r="J26" s="61">
        <f>J17+J22+J24</f>
        <v>129474</v>
      </c>
      <c r="K26" s="61">
        <f t="shared" si="16"/>
        <v>253979</v>
      </c>
      <c r="L26" s="61">
        <f t="shared" si="16"/>
        <v>5265</v>
      </c>
      <c r="M26" s="61">
        <f t="shared" si="16"/>
        <v>22294</v>
      </c>
      <c r="N26" s="61">
        <f t="shared" si="16"/>
        <v>93745</v>
      </c>
      <c r="O26" s="61">
        <f t="shared" si="16"/>
        <v>175473</v>
      </c>
      <c r="P26" s="61">
        <f t="shared" ref="P26:Q26" si="17">P17+P22+P24</f>
        <v>2587</v>
      </c>
      <c r="Q26" s="61">
        <f t="shared" si="17"/>
        <v>-7050</v>
      </c>
      <c r="R26" s="61">
        <f t="shared" ref="R26:S26" si="18">R17+R22+R24</f>
        <v>117757</v>
      </c>
      <c r="S26" s="61">
        <f t="shared" si="18"/>
        <v>73118</v>
      </c>
      <c r="T26" s="61">
        <f t="shared" ref="T26:U26" si="19">T17+T22+T24</f>
        <v>-2266</v>
      </c>
      <c r="U26" s="61">
        <f t="shared" si="19"/>
        <v>-2728</v>
      </c>
    </row>
    <row r="27" spans="1:21" x14ac:dyDescent="0.25">
      <c r="C27" s="60"/>
      <c r="D27" s="60"/>
      <c r="E27" s="60"/>
      <c r="F27" s="60"/>
      <c r="G27" s="60"/>
      <c r="H27" s="60"/>
      <c r="I27" s="60"/>
      <c r="J27" s="60"/>
      <c r="K27" s="60"/>
      <c r="L27" s="60"/>
      <c r="M27" s="60"/>
      <c r="N27" s="60"/>
      <c r="O27" s="60"/>
      <c r="P27" s="60"/>
      <c r="Q27" s="60"/>
      <c r="R27" s="60"/>
      <c r="S27" s="60"/>
      <c r="T27" s="60"/>
      <c r="U27" s="60"/>
    </row>
    <row r="28" spans="1:21" x14ac:dyDescent="0.25">
      <c r="A28" s="13" t="s">
        <v>91</v>
      </c>
      <c r="B28" s="13" t="s">
        <v>261</v>
      </c>
      <c r="C28" s="59">
        <v>657</v>
      </c>
      <c r="D28" s="59">
        <v>0</v>
      </c>
      <c r="E28" s="59">
        <v>-2716</v>
      </c>
      <c r="F28" s="59">
        <v>5534</v>
      </c>
      <c r="G28" s="59">
        <v>1344</v>
      </c>
      <c r="H28" s="59">
        <v>15150</v>
      </c>
      <c r="I28" s="59">
        <v>11390</v>
      </c>
      <c r="J28" s="59">
        <v>7414</v>
      </c>
      <c r="K28" s="59">
        <v>98687</v>
      </c>
      <c r="L28" s="59">
        <v>0</v>
      </c>
      <c r="M28" s="59">
        <v>4083</v>
      </c>
      <c r="N28" s="59">
        <v>-13136</v>
      </c>
      <c r="O28" s="59">
        <v>-148</v>
      </c>
      <c r="P28" s="59">
        <v>3175</v>
      </c>
      <c r="Q28" s="59">
        <v>10066</v>
      </c>
      <c r="R28" s="59">
        <v>14505</v>
      </c>
      <c r="S28" s="59">
        <v>46489</v>
      </c>
      <c r="T28" s="59">
        <v>5982</v>
      </c>
      <c r="U28" s="59">
        <v>9110</v>
      </c>
    </row>
    <row r="29" spans="1:21" x14ac:dyDescent="0.25">
      <c r="A29" s="13" t="s">
        <v>381</v>
      </c>
      <c r="B29" s="13" t="s">
        <v>262</v>
      </c>
      <c r="C29" s="59">
        <v>-8333</v>
      </c>
      <c r="D29" s="59">
        <v>4133</v>
      </c>
      <c r="E29" s="59">
        <v>4133</v>
      </c>
      <c r="F29" s="59">
        <v>-7667</v>
      </c>
      <c r="G29" s="59">
        <v>-18097</v>
      </c>
      <c r="H29" s="59">
        <v>-379</v>
      </c>
      <c r="I29" s="59">
        <v>-751</v>
      </c>
      <c r="J29" s="59">
        <v>-6993</v>
      </c>
      <c r="K29" s="59">
        <v>-7714</v>
      </c>
      <c r="L29" s="59">
        <v>2826</v>
      </c>
      <c r="M29" s="59">
        <v>-172</v>
      </c>
      <c r="N29" s="59">
        <v>-364</v>
      </c>
      <c r="O29" s="59">
        <v>-14817</v>
      </c>
      <c r="P29" s="59">
        <v>0</v>
      </c>
      <c r="Q29" s="59">
        <v>0</v>
      </c>
      <c r="R29" s="59">
        <v>-22719</v>
      </c>
      <c r="S29" s="59">
        <v>-18477</v>
      </c>
      <c r="T29" s="59">
        <v>-5</v>
      </c>
      <c r="U29" s="59">
        <v>0</v>
      </c>
    </row>
    <row r="30" spans="1:21" x14ac:dyDescent="0.25">
      <c r="C30" s="60"/>
      <c r="D30" s="60"/>
      <c r="E30" s="60"/>
      <c r="F30" s="60"/>
      <c r="G30" s="60"/>
      <c r="H30" s="60"/>
      <c r="I30" s="60"/>
      <c r="J30" s="60"/>
      <c r="K30" s="60"/>
      <c r="L30" s="60"/>
      <c r="M30" s="60"/>
      <c r="N30" s="60"/>
      <c r="O30" s="60"/>
      <c r="P30" s="60"/>
      <c r="Q30" s="60"/>
      <c r="R30" s="60"/>
      <c r="S30" s="60"/>
      <c r="T30" s="60"/>
      <c r="U30" s="60"/>
    </row>
    <row r="31" spans="1:21" x14ac:dyDescent="0.25">
      <c r="A31" s="26" t="s">
        <v>399</v>
      </c>
      <c r="B31" s="26" t="s">
        <v>403</v>
      </c>
      <c r="C31" s="61">
        <f t="shared" ref="C31:L31" si="20">SUM(C28:C29)+C26</f>
        <v>127819</v>
      </c>
      <c r="D31" s="61">
        <f t="shared" si="20"/>
        <v>-7001</v>
      </c>
      <c r="E31" s="61">
        <f>SUM(E28:E29)+E26</f>
        <v>-802</v>
      </c>
      <c r="F31" s="61">
        <f t="shared" si="20"/>
        <v>80464</v>
      </c>
      <c r="G31" s="61">
        <f t="shared" si="20"/>
        <v>175292</v>
      </c>
      <c r="H31" s="61">
        <f t="shared" si="20"/>
        <v>-13577</v>
      </c>
      <c r="I31" s="61">
        <f t="shared" si="20"/>
        <v>14257</v>
      </c>
      <c r="J31" s="61">
        <f>SUM(J28:J29)+J26</f>
        <v>129895</v>
      </c>
      <c r="K31" s="61">
        <f t="shared" si="20"/>
        <v>344952</v>
      </c>
      <c r="L31" s="61">
        <f t="shared" si="20"/>
        <v>8091</v>
      </c>
      <c r="M31" s="61">
        <f t="shared" ref="M31" si="21">SUM(M28:M29)+M26</f>
        <v>26205</v>
      </c>
      <c r="N31" s="61">
        <f>SUM(N28:N29)+N26</f>
        <v>80245</v>
      </c>
      <c r="O31" s="61">
        <f t="shared" ref="O31" si="22">SUM(O28:O29)+O26</f>
        <v>160508</v>
      </c>
      <c r="P31" s="61">
        <f>SUM(P28:P29)+P26</f>
        <v>5762</v>
      </c>
      <c r="Q31" s="61">
        <f t="shared" ref="Q31" si="23">SUM(Q28:Q29)+Q26</f>
        <v>3016</v>
      </c>
      <c r="R31" s="61">
        <f t="shared" ref="R31:S31" si="24">SUM(R28:R29)+R26</f>
        <v>109543</v>
      </c>
      <c r="S31" s="61">
        <f t="shared" si="24"/>
        <v>101130</v>
      </c>
      <c r="T31" s="61">
        <f t="shared" ref="T31" si="25">SUM(T28:T29)+T26</f>
        <v>3711</v>
      </c>
      <c r="U31" s="61">
        <f>SUM(U28:U29)+U26</f>
        <v>6382</v>
      </c>
    </row>
    <row r="32" spans="1:21" x14ac:dyDescent="0.25">
      <c r="C32" s="9"/>
      <c r="D32" s="9"/>
      <c r="G32" s="5" t="s">
        <v>36</v>
      </c>
      <c r="H32" s="5" t="s">
        <v>36</v>
      </c>
      <c r="K32" s="5" t="s">
        <v>36</v>
      </c>
      <c r="L32" s="5" t="s">
        <v>36</v>
      </c>
      <c r="M32" s="5" t="s">
        <v>36</v>
      </c>
      <c r="N32" s="5" t="s">
        <v>36</v>
      </c>
      <c r="O32" s="5" t="s">
        <v>36</v>
      </c>
      <c r="P32" s="5" t="s">
        <v>36</v>
      </c>
    </row>
    <row r="33" spans="1:21" x14ac:dyDescent="0.25">
      <c r="A33" s="26" t="s">
        <v>401</v>
      </c>
      <c r="B33" s="26" t="s">
        <v>404</v>
      </c>
      <c r="C33" s="61">
        <v>0</v>
      </c>
      <c r="D33" s="61">
        <v>0</v>
      </c>
      <c r="E33" s="61">
        <v>0</v>
      </c>
      <c r="F33" s="61">
        <v>0</v>
      </c>
      <c r="G33" s="61">
        <v>0</v>
      </c>
      <c r="H33" s="61">
        <v>0</v>
      </c>
      <c r="I33" s="61">
        <v>0</v>
      </c>
      <c r="J33" s="61">
        <v>0</v>
      </c>
      <c r="K33" s="61">
        <v>0</v>
      </c>
      <c r="L33" s="61">
        <v>0</v>
      </c>
      <c r="M33" s="61">
        <v>0</v>
      </c>
      <c r="N33" s="61">
        <v>0</v>
      </c>
      <c r="O33" s="61">
        <v>0</v>
      </c>
      <c r="P33" s="61">
        <v>11092</v>
      </c>
      <c r="Q33" s="61">
        <v>38646</v>
      </c>
      <c r="R33" s="61">
        <v>0</v>
      </c>
      <c r="S33" s="61">
        <v>0</v>
      </c>
      <c r="T33" s="61">
        <v>23653</v>
      </c>
      <c r="U33" s="61">
        <v>23653</v>
      </c>
    </row>
    <row r="34" spans="1:21" x14ac:dyDescent="0.25">
      <c r="A34" s="19"/>
      <c r="B34" s="19"/>
      <c r="C34" s="77"/>
      <c r="D34" s="77"/>
      <c r="E34" s="77"/>
      <c r="F34" s="77"/>
      <c r="G34" s="77"/>
      <c r="H34" s="77"/>
      <c r="I34" s="77"/>
      <c r="J34" s="77"/>
      <c r="K34" s="77"/>
      <c r="L34" s="77"/>
      <c r="M34" s="77"/>
      <c r="N34" s="77"/>
      <c r="O34" s="77"/>
      <c r="P34" s="77"/>
      <c r="Q34" s="77"/>
      <c r="R34" s="77"/>
      <c r="S34" s="77"/>
      <c r="T34" s="77"/>
      <c r="U34" s="60"/>
    </row>
    <row r="35" spans="1:21" x14ac:dyDescent="0.25">
      <c r="A35" s="26" t="s">
        <v>92</v>
      </c>
      <c r="B35" s="26" t="s">
        <v>263</v>
      </c>
      <c r="C35" s="61">
        <f t="shared" ref="C35:O35" si="26">C33+C31</f>
        <v>127819</v>
      </c>
      <c r="D35" s="61">
        <f t="shared" si="26"/>
        <v>-7001</v>
      </c>
      <c r="E35" s="61">
        <f t="shared" si="26"/>
        <v>-802</v>
      </c>
      <c r="F35" s="61">
        <f t="shared" si="26"/>
        <v>80464</v>
      </c>
      <c r="G35" s="61">
        <f t="shared" si="26"/>
        <v>175292</v>
      </c>
      <c r="H35" s="61">
        <f t="shared" si="26"/>
        <v>-13577</v>
      </c>
      <c r="I35" s="61">
        <f t="shared" si="26"/>
        <v>14257</v>
      </c>
      <c r="J35" s="61">
        <f t="shared" si="26"/>
        <v>129895</v>
      </c>
      <c r="K35" s="61">
        <f t="shared" si="26"/>
        <v>344952</v>
      </c>
      <c r="L35" s="61">
        <f t="shared" si="26"/>
        <v>8091</v>
      </c>
      <c r="M35" s="61">
        <f t="shared" si="26"/>
        <v>26205</v>
      </c>
      <c r="N35" s="61">
        <f t="shared" si="26"/>
        <v>80245</v>
      </c>
      <c r="O35" s="61">
        <f t="shared" si="26"/>
        <v>160508</v>
      </c>
      <c r="P35" s="61">
        <f>P33+P31</f>
        <v>16854</v>
      </c>
      <c r="Q35" s="61">
        <f t="shared" ref="Q35:S35" si="27">Q33+Q31</f>
        <v>41662</v>
      </c>
      <c r="R35" s="61">
        <f t="shared" si="27"/>
        <v>109543</v>
      </c>
      <c r="S35" s="61">
        <f t="shared" si="27"/>
        <v>101130</v>
      </c>
      <c r="T35" s="61">
        <f>T33+T31</f>
        <v>27364</v>
      </c>
      <c r="U35" s="61">
        <f t="shared" ref="U35" si="28">U33+U31</f>
        <v>30035</v>
      </c>
    </row>
    <row r="36" spans="1:21" x14ac:dyDescent="0.25">
      <c r="A36" s="19"/>
      <c r="B36" s="19"/>
      <c r="C36" s="77"/>
      <c r="D36" s="77"/>
      <c r="E36" s="77"/>
      <c r="F36" s="77"/>
      <c r="G36" s="77"/>
      <c r="H36" s="77"/>
      <c r="I36" s="77"/>
      <c r="J36" s="77"/>
      <c r="K36" s="77"/>
      <c r="L36" s="77"/>
      <c r="M36" s="77"/>
      <c r="N36" s="77"/>
      <c r="O36" s="77"/>
      <c r="P36" s="77"/>
      <c r="Q36" s="77"/>
      <c r="R36" s="77"/>
      <c r="S36" s="77"/>
      <c r="T36" s="77"/>
    </row>
  </sheetData>
  <pageMargins left="0.511811024" right="0.511811024" top="0.78740157499999996" bottom="0.78740157499999996" header="0.31496062000000002" footer="0.31496062000000002"/>
  <pageSetup paperSize="9" orientation="portrait" horizontalDpi="0" verticalDpi="0" r:id="rId1"/>
  <ignoredErrors>
    <ignoredError sqref="M31" formula="1"/>
  </ignoredError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theme="9" tint="0.39997558519241921"/>
  </sheetPr>
  <dimension ref="A1:X111"/>
  <sheetViews>
    <sheetView showGridLines="0" zoomScale="85" zoomScaleNormal="85" workbookViewId="0">
      <pane xSplit="1" ySplit="5" topLeftCell="K71" activePane="bottomRight" state="frozen"/>
      <selection activeCell="V44" sqref="V44"/>
      <selection pane="topRight" activeCell="V44" sqref="V44"/>
      <selection pane="bottomLeft" activeCell="V44" sqref="V44"/>
      <selection pane="bottomRight" activeCell="T82" sqref="T82"/>
    </sheetView>
  </sheetViews>
  <sheetFormatPr defaultColWidth="9" defaultRowHeight="15" outlineLevelCol="1" x14ac:dyDescent="0.25"/>
  <cols>
    <col min="1" max="1" width="74.5" style="5" bestFit="1" customWidth="1"/>
    <col min="2" max="2" width="74.625" style="8" hidden="1" customWidth="1" outlineLevel="1"/>
    <col min="3" max="3" width="16.625" style="70" customWidth="1" collapsed="1"/>
    <col min="4" max="14" width="16.625" style="70" customWidth="1"/>
    <col min="15" max="19" width="16.625" style="5" customWidth="1"/>
    <col min="20" max="20" width="12.75" style="8" customWidth="1"/>
    <col min="21" max="16384" width="9" style="8"/>
  </cols>
  <sheetData>
    <row r="1" spans="1:20" x14ac:dyDescent="0.25">
      <c r="D1" s="80"/>
      <c r="E1" s="80"/>
      <c r="F1" s="80"/>
      <c r="G1" s="80"/>
      <c r="H1" s="80"/>
      <c r="I1" s="80"/>
      <c r="J1" s="80"/>
      <c r="K1" s="80"/>
      <c r="L1" s="80"/>
      <c r="M1" s="80"/>
      <c r="N1" s="80"/>
      <c r="O1" s="80"/>
      <c r="P1" s="80"/>
      <c r="Q1" s="80"/>
      <c r="R1" s="80"/>
      <c r="S1" s="80"/>
    </row>
    <row r="2" spans="1:20" s="73" customFormat="1" x14ac:dyDescent="0.25">
      <c r="A2" s="10" t="s">
        <v>93</v>
      </c>
      <c r="B2" s="32" t="s">
        <v>345</v>
      </c>
      <c r="C2" s="10" t="s">
        <v>7</v>
      </c>
      <c r="D2" s="10" t="s">
        <v>9</v>
      </c>
      <c r="E2" s="10" t="s">
        <v>10</v>
      </c>
      <c r="F2" s="10" t="s">
        <v>11</v>
      </c>
      <c r="G2" s="10" t="s">
        <v>12</v>
      </c>
      <c r="H2" s="10" t="s">
        <v>13</v>
      </c>
      <c r="I2" s="10" t="s">
        <v>14</v>
      </c>
      <c r="J2" s="10" t="s">
        <v>15</v>
      </c>
      <c r="K2" s="10" t="s">
        <v>16</v>
      </c>
      <c r="L2" s="10" t="s">
        <v>17</v>
      </c>
      <c r="M2" s="10" t="s">
        <v>18</v>
      </c>
      <c r="N2" s="10" t="s">
        <v>19</v>
      </c>
      <c r="O2" s="10" t="s">
        <v>179</v>
      </c>
      <c r="P2" s="10" t="s">
        <v>379</v>
      </c>
      <c r="Q2" s="10" t="s">
        <v>384</v>
      </c>
      <c r="R2" s="10" t="s">
        <v>386</v>
      </c>
      <c r="S2" s="10" t="s">
        <v>390</v>
      </c>
      <c r="T2" s="10" t="s">
        <v>413</v>
      </c>
    </row>
    <row r="3" spans="1:20" s="73" customFormat="1" x14ac:dyDescent="0.25">
      <c r="A3" s="10"/>
      <c r="B3" s="32"/>
      <c r="C3" s="10" t="s">
        <v>145</v>
      </c>
      <c r="D3" s="10" t="s">
        <v>145</v>
      </c>
      <c r="E3" s="10" t="s">
        <v>145</v>
      </c>
      <c r="F3" s="10" t="s">
        <v>145</v>
      </c>
      <c r="G3" s="10" t="s">
        <v>145</v>
      </c>
      <c r="H3" s="10" t="s">
        <v>145</v>
      </c>
      <c r="I3" s="10" t="s">
        <v>145</v>
      </c>
      <c r="J3" s="10" t="s">
        <v>145</v>
      </c>
      <c r="K3" s="10" t="s">
        <v>145</v>
      </c>
      <c r="L3" s="10" t="s">
        <v>145</v>
      </c>
      <c r="M3" s="10" t="s">
        <v>145</v>
      </c>
      <c r="N3" s="10" t="s">
        <v>145</v>
      </c>
      <c r="O3" s="10" t="s">
        <v>145</v>
      </c>
      <c r="P3" s="10" t="s">
        <v>145</v>
      </c>
      <c r="Q3" s="10" t="s">
        <v>145</v>
      </c>
      <c r="R3" s="10" t="s">
        <v>145</v>
      </c>
      <c r="S3" s="10" t="s">
        <v>145</v>
      </c>
      <c r="T3" s="10" t="s">
        <v>21</v>
      </c>
    </row>
    <row r="4" spans="1:20" s="73" customFormat="1" x14ac:dyDescent="0.25">
      <c r="A4" s="10"/>
      <c r="B4" s="32"/>
      <c r="C4" s="11">
        <v>44561</v>
      </c>
      <c r="D4" s="11">
        <v>44742</v>
      </c>
      <c r="E4" s="11">
        <v>44834</v>
      </c>
      <c r="F4" s="11">
        <v>44926</v>
      </c>
      <c r="G4" s="11">
        <v>45015</v>
      </c>
      <c r="H4" s="11">
        <v>45107</v>
      </c>
      <c r="I4" s="11">
        <v>45199</v>
      </c>
      <c r="J4" s="11">
        <v>45291</v>
      </c>
      <c r="K4" s="11">
        <v>45381</v>
      </c>
      <c r="L4" s="11">
        <v>45473</v>
      </c>
      <c r="M4" s="11">
        <v>45565</v>
      </c>
      <c r="N4" s="11">
        <v>45657</v>
      </c>
      <c r="O4" s="11">
        <v>45747</v>
      </c>
      <c r="P4" s="11">
        <v>45838</v>
      </c>
      <c r="Q4" s="11">
        <v>45930</v>
      </c>
      <c r="R4" s="11">
        <v>46022</v>
      </c>
      <c r="S4" s="11">
        <v>46112</v>
      </c>
      <c r="T4" s="11">
        <v>46203</v>
      </c>
    </row>
    <row r="5" spans="1:20" x14ac:dyDescent="0.25">
      <c r="A5" s="19"/>
      <c r="B5" s="31"/>
    </row>
    <row r="6" spans="1:20" s="31" customFormat="1" x14ac:dyDescent="0.25">
      <c r="A6" s="26" t="s">
        <v>400</v>
      </c>
      <c r="B6" s="69" t="s">
        <v>403</v>
      </c>
      <c r="C6" s="61">
        <f>'3.DRE_CONSOLIDADO'!C31</f>
        <v>127819</v>
      </c>
      <c r="D6" s="61">
        <f>'3.DRE_CONSOLIDADO'!E31</f>
        <v>-802</v>
      </c>
      <c r="E6" s="61">
        <f>'3.DRE_CONSOLIDADO'!F31</f>
        <v>80464</v>
      </c>
      <c r="F6" s="61">
        <f>'3.DRE_CONSOLIDADO'!G31</f>
        <v>175292</v>
      </c>
      <c r="G6" s="61">
        <f>'3.DRE_CONSOLIDADO'!H31</f>
        <v>-13577</v>
      </c>
      <c r="H6" s="61">
        <f>'3.DRE_CONSOLIDADO'!I31</f>
        <v>14257</v>
      </c>
      <c r="I6" s="61">
        <f>'3.DRE_CONSOLIDADO'!J31</f>
        <v>129895</v>
      </c>
      <c r="J6" s="61">
        <f>'3.DRE_CONSOLIDADO'!K31</f>
        <v>344952</v>
      </c>
      <c r="K6" s="61">
        <f>'3.DRE_CONSOLIDADO'!L31</f>
        <v>8091</v>
      </c>
      <c r="L6" s="61">
        <f>'3.DRE_CONSOLIDADO'!M31</f>
        <v>26205</v>
      </c>
      <c r="M6" s="61">
        <f>'3.DRE_CONSOLIDADO'!N31</f>
        <v>80245</v>
      </c>
      <c r="N6" s="61">
        <f>'3.DRE_CONSOLIDADO'!O31</f>
        <v>160508</v>
      </c>
      <c r="O6" s="61">
        <f>'3.DRE_CONSOLIDADO'!P31</f>
        <v>5762</v>
      </c>
      <c r="P6" s="61">
        <f>'3.DRE_CONSOLIDADO'!Q31</f>
        <v>3016</v>
      </c>
      <c r="Q6" s="61">
        <f>'3.DRE_CONSOLIDADO'!R31</f>
        <v>109543</v>
      </c>
      <c r="R6" s="61">
        <f>'3.DRE_CONSOLIDADO'!S31</f>
        <v>101130</v>
      </c>
      <c r="S6" s="61">
        <f>'3.DRE_CONSOLIDADO'!T31</f>
        <v>3711</v>
      </c>
      <c r="T6" s="61">
        <f>'3.DRE_CONSOLIDADO'!U31</f>
        <v>6382</v>
      </c>
    </row>
    <row r="7" spans="1:20" s="31" customFormat="1" x14ac:dyDescent="0.25">
      <c r="A7" s="19"/>
      <c r="C7" s="77"/>
      <c r="D7" s="77"/>
      <c r="E7" s="77"/>
      <c r="F7" s="77"/>
      <c r="G7" s="77"/>
      <c r="H7" s="77"/>
      <c r="I7" s="77"/>
      <c r="J7" s="77"/>
      <c r="K7" s="77"/>
      <c r="L7" s="77"/>
      <c r="M7" s="77"/>
      <c r="N7" s="77"/>
      <c r="O7" s="77"/>
      <c r="P7" s="77"/>
      <c r="Q7" s="77"/>
      <c r="R7" s="77"/>
      <c r="S7" s="77"/>
      <c r="T7" s="77"/>
    </row>
    <row r="8" spans="1:20" s="31" customFormat="1" x14ac:dyDescent="0.25">
      <c r="A8" s="26" t="s">
        <v>401</v>
      </c>
      <c r="B8" s="69" t="s">
        <v>404</v>
      </c>
      <c r="C8" s="61">
        <f>'3.DRE_CONSOLIDADO'!C33</f>
        <v>0</v>
      </c>
      <c r="D8" s="61">
        <f>'3.DRE_CONSOLIDADO'!E33</f>
        <v>0</v>
      </c>
      <c r="E8" s="61">
        <f>'3.DRE_CONSOLIDADO'!F33</f>
        <v>0</v>
      </c>
      <c r="F8" s="61">
        <f>'3.DRE_CONSOLIDADO'!G33</f>
        <v>0</v>
      </c>
      <c r="G8" s="61">
        <f>'3.DRE_CONSOLIDADO'!H33</f>
        <v>0</v>
      </c>
      <c r="H8" s="61">
        <f>'3.DRE_CONSOLIDADO'!I33</f>
        <v>0</v>
      </c>
      <c r="I8" s="61">
        <f>'3.DRE_CONSOLIDADO'!J33</f>
        <v>0</v>
      </c>
      <c r="J8" s="61">
        <f>'3.DRE_CONSOLIDADO'!K33</f>
        <v>0</v>
      </c>
      <c r="K8" s="61">
        <f>'3.DRE_CONSOLIDADO'!L33</f>
        <v>0</v>
      </c>
      <c r="L8" s="61">
        <f>'3.DRE_CONSOLIDADO'!M33</f>
        <v>0</v>
      </c>
      <c r="M8" s="61">
        <f>'3.DRE_CONSOLIDADO'!N33</f>
        <v>0</v>
      </c>
      <c r="N8" s="61">
        <f>'3.DRE_CONSOLIDADO'!O33</f>
        <v>0</v>
      </c>
      <c r="O8" s="61">
        <f>'3.DRE_CONSOLIDADO'!P33</f>
        <v>11092</v>
      </c>
      <c r="P8" s="61">
        <f>'3.DRE_CONSOLIDADO'!Q33</f>
        <v>38646</v>
      </c>
      <c r="Q8" s="61">
        <f>'3.DRE_CONSOLIDADO'!R33</f>
        <v>0</v>
      </c>
      <c r="R8" s="61">
        <f>'3.DRE_CONSOLIDADO'!S33</f>
        <v>0</v>
      </c>
      <c r="S8" s="61">
        <f>'3.DRE_CONSOLIDADO'!T33</f>
        <v>23653</v>
      </c>
      <c r="T8" s="61">
        <f>'3.DRE_CONSOLIDADO'!U33</f>
        <v>23653</v>
      </c>
    </row>
    <row r="9" spans="1:20" s="31" customFormat="1" x14ac:dyDescent="0.25">
      <c r="A9" s="19"/>
      <c r="C9" s="77"/>
      <c r="D9" s="77"/>
      <c r="E9" s="77"/>
      <c r="F9" s="77"/>
      <c r="G9" s="77"/>
      <c r="H9" s="77"/>
      <c r="I9" s="77"/>
      <c r="J9" s="77"/>
      <c r="K9" s="77"/>
      <c r="L9" s="77"/>
      <c r="M9" s="77"/>
      <c r="N9" s="77"/>
      <c r="O9" s="77"/>
      <c r="P9" s="77"/>
      <c r="Q9" s="77"/>
      <c r="R9" s="77"/>
      <c r="S9" s="77"/>
      <c r="T9" s="77"/>
    </row>
    <row r="10" spans="1:20" s="31" customFormat="1" x14ac:dyDescent="0.25">
      <c r="A10" s="26" t="s">
        <v>92</v>
      </c>
      <c r="B10" s="69" t="s">
        <v>263</v>
      </c>
      <c r="C10" s="61">
        <f t="shared" ref="C10:R10" si="0">C8+C6</f>
        <v>127819</v>
      </c>
      <c r="D10" s="61">
        <f t="shared" si="0"/>
        <v>-802</v>
      </c>
      <c r="E10" s="61">
        <f t="shared" si="0"/>
        <v>80464</v>
      </c>
      <c r="F10" s="61">
        <f t="shared" si="0"/>
        <v>175292</v>
      </c>
      <c r="G10" s="61">
        <f t="shared" si="0"/>
        <v>-13577</v>
      </c>
      <c r="H10" s="61">
        <f t="shared" si="0"/>
        <v>14257</v>
      </c>
      <c r="I10" s="61">
        <f t="shared" si="0"/>
        <v>129895</v>
      </c>
      <c r="J10" s="61">
        <f t="shared" si="0"/>
        <v>344952</v>
      </c>
      <c r="K10" s="61">
        <f t="shared" si="0"/>
        <v>8091</v>
      </c>
      <c r="L10" s="61">
        <f t="shared" si="0"/>
        <v>26205</v>
      </c>
      <c r="M10" s="61">
        <f t="shared" si="0"/>
        <v>80245</v>
      </c>
      <c r="N10" s="61">
        <f t="shared" si="0"/>
        <v>160508</v>
      </c>
      <c r="O10" s="61">
        <f t="shared" si="0"/>
        <v>16854</v>
      </c>
      <c r="P10" s="61">
        <f t="shared" si="0"/>
        <v>41662</v>
      </c>
      <c r="Q10" s="61">
        <f t="shared" si="0"/>
        <v>109543</v>
      </c>
      <c r="R10" s="61">
        <f t="shared" si="0"/>
        <v>101130</v>
      </c>
      <c r="S10" s="61">
        <f>S8+S6</f>
        <v>27364</v>
      </c>
      <c r="T10" s="61">
        <f>T8+T6</f>
        <v>30035</v>
      </c>
    </row>
    <row r="11" spans="1:20" x14ac:dyDescent="0.25">
      <c r="C11" s="60"/>
      <c r="D11" s="60"/>
      <c r="E11" s="60"/>
      <c r="F11" s="60"/>
      <c r="G11" s="60"/>
      <c r="H11" s="60"/>
      <c r="I11" s="60"/>
      <c r="J11" s="60"/>
      <c r="K11" s="60"/>
      <c r="L11" s="60"/>
      <c r="M11" s="60"/>
      <c r="N11" s="60"/>
      <c r="O11" s="60"/>
      <c r="P11" s="60"/>
      <c r="Q11" s="60"/>
      <c r="R11" s="60"/>
      <c r="S11" s="60"/>
      <c r="T11" s="60"/>
    </row>
    <row r="12" spans="1:20" x14ac:dyDescent="0.25">
      <c r="A12" s="19" t="s">
        <v>94</v>
      </c>
      <c r="B12" s="31" t="s">
        <v>270</v>
      </c>
      <c r="C12" s="60"/>
      <c r="D12" s="60"/>
      <c r="E12" s="60"/>
      <c r="F12" s="60"/>
      <c r="G12" s="60"/>
      <c r="H12" s="60"/>
      <c r="I12" s="60"/>
      <c r="J12" s="60"/>
      <c r="K12" s="60"/>
      <c r="L12" s="60"/>
      <c r="M12" s="60"/>
      <c r="N12" s="60"/>
      <c r="O12" s="60"/>
      <c r="P12" s="60"/>
      <c r="Q12" s="60"/>
      <c r="R12" s="60"/>
      <c r="S12" s="60"/>
      <c r="T12" s="60"/>
    </row>
    <row r="13" spans="1:20" x14ac:dyDescent="0.25">
      <c r="A13" s="13" t="s">
        <v>95</v>
      </c>
      <c r="B13" s="68" t="s">
        <v>271</v>
      </c>
      <c r="C13" s="59">
        <v>1902</v>
      </c>
      <c r="D13" s="59">
        <v>1071</v>
      </c>
      <c r="E13" s="59">
        <v>1788</v>
      </c>
      <c r="F13" s="59">
        <v>3631</v>
      </c>
      <c r="G13" s="59">
        <v>3718</v>
      </c>
      <c r="H13" s="59">
        <v>3774</v>
      </c>
      <c r="I13" s="59">
        <v>6426</v>
      </c>
      <c r="J13" s="59">
        <v>8363</v>
      </c>
      <c r="K13" s="59">
        <v>2348</v>
      </c>
      <c r="L13" s="59">
        <v>5960</v>
      </c>
      <c r="M13" s="59">
        <v>8409</v>
      </c>
      <c r="N13" s="59">
        <v>24269</v>
      </c>
      <c r="O13" s="59">
        <v>8418</v>
      </c>
      <c r="P13" s="59">
        <v>20199</v>
      </c>
      <c r="Q13" s="59">
        <v>20895</v>
      </c>
      <c r="R13" s="59">
        <v>27711</v>
      </c>
      <c r="S13" s="59">
        <v>9070</v>
      </c>
      <c r="T13" s="59">
        <v>23460</v>
      </c>
    </row>
    <row r="14" spans="1:20" x14ac:dyDescent="0.25">
      <c r="A14" s="13" t="s">
        <v>96</v>
      </c>
      <c r="B14" s="68" t="s">
        <v>272</v>
      </c>
      <c r="C14" s="59">
        <v>0</v>
      </c>
      <c r="D14" s="59">
        <v>0</v>
      </c>
      <c r="E14" s="59">
        <v>0</v>
      </c>
      <c r="F14" s="59">
        <v>883</v>
      </c>
      <c r="G14" s="59">
        <v>0</v>
      </c>
      <c r="H14" s="59">
        <v>2683</v>
      </c>
      <c r="I14" s="59">
        <v>4310</v>
      </c>
      <c r="J14" s="59">
        <v>7192</v>
      </c>
      <c r="K14" s="59">
        <v>2566</v>
      </c>
      <c r="L14" s="59">
        <v>3231</v>
      </c>
      <c r="M14" s="59">
        <v>4796</v>
      </c>
      <c r="N14" s="59">
        <v>6387</v>
      </c>
      <c r="O14" s="59">
        <v>0</v>
      </c>
      <c r="P14" s="59">
        <v>0</v>
      </c>
      <c r="Q14" s="59">
        <v>9727</v>
      </c>
      <c r="R14" s="59">
        <v>11723</v>
      </c>
      <c r="S14" s="59">
        <v>0</v>
      </c>
      <c r="T14" s="59">
        <v>0</v>
      </c>
    </row>
    <row r="15" spans="1:20" x14ac:dyDescent="0.25">
      <c r="A15" s="13" t="s">
        <v>97</v>
      </c>
      <c r="B15" s="68" t="s">
        <v>273</v>
      </c>
      <c r="C15" s="59">
        <v>0</v>
      </c>
      <c r="D15" s="59">
        <v>0</v>
      </c>
      <c r="E15" s="59">
        <v>79</v>
      </c>
      <c r="F15" s="59">
        <v>0</v>
      </c>
      <c r="G15" s="59">
        <v>0</v>
      </c>
      <c r="H15" s="59">
        <v>0</v>
      </c>
      <c r="I15" s="59">
        <v>347</v>
      </c>
      <c r="J15" s="59">
        <v>0</v>
      </c>
      <c r="K15" s="59">
        <v>0</v>
      </c>
      <c r="L15" s="59">
        <v>0</v>
      </c>
      <c r="M15" s="59">
        <v>227</v>
      </c>
      <c r="N15" s="59">
        <v>265</v>
      </c>
      <c r="O15" s="59">
        <v>840</v>
      </c>
      <c r="P15" s="59">
        <v>839</v>
      </c>
      <c r="Q15" s="59">
        <v>1174</v>
      </c>
      <c r="R15" s="59">
        <v>6809</v>
      </c>
      <c r="S15" s="59">
        <v>6422</v>
      </c>
      <c r="T15" s="59">
        <v>0</v>
      </c>
    </row>
    <row r="16" spans="1:20" x14ac:dyDescent="0.25">
      <c r="A16" s="13" t="s">
        <v>98</v>
      </c>
      <c r="B16" s="85" t="s">
        <v>274</v>
      </c>
      <c r="C16" s="59">
        <v>0</v>
      </c>
      <c r="D16" s="59">
        <v>0</v>
      </c>
      <c r="E16" s="59">
        <v>0</v>
      </c>
      <c r="F16" s="59">
        <v>0</v>
      </c>
      <c r="G16" s="59">
        <v>0</v>
      </c>
      <c r="H16" s="59">
        <v>28</v>
      </c>
      <c r="I16" s="59">
        <v>44</v>
      </c>
      <c r="J16" s="59">
        <v>17</v>
      </c>
      <c r="K16" s="59">
        <v>0</v>
      </c>
      <c r="L16" s="59">
        <v>-161</v>
      </c>
      <c r="M16" s="59">
        <v>0</v>
      </c>
      <c r="N16" s="59">
        <v>0</v>
      </c>
      <c r="O16" s="59">
        <v>0</v>
      </c>
      <c r="P16" s="59">
        <v>0</v>
      </c>
      <c r="Q16" s="59">
        <v>0</v>
      </c>
      <c r="R16" s="59">
        <v>0</v>
      </c>
      <c r="S16" s="59">
        <v>0</v>
      </c>
      <c r="T16" s="59">
        <v>18</v>
      </c>
    </row>
    <row r="17" spans="1:24" x14ac:dyDescent="0.25">
      <c r="A17" s="13" t="s">
        <v>83</v>
      </c>
      <c r="B17" s="68" t="s">
        <v>253</v>
      </c>
      <c r="C17" s="59">
        <v>50</v>
      </c>
      <c r="D17" s="59">
        <v>50</v>
      </c>
      <c r="E17" s="59">
        <v>-50</v>
      </c>
      <c r="F17" s="59">
        <v>78</v>
      </c>
      <c r="G17" s="59">
        <v>-19</v>
      </c>
      <c r="H17" s="59">
        <v>673</v>
      </c>
      <c r="I17" s="59">
        <v>55</v>
      </c>
      <c r="J17" s="59">
        <v>1918</v>
      </c>
      <c r="K17" s="59">
        <v>1876</v>
      </c>
      <c r="L17" s="59">
        <v>4605</v>
      </c>
      <c r="M17" s="59">
        <v>4795</v>
      </c>
      <c r="N17" s="59">
        <v>665</v>
      </c>
      <c r="O17" s="59">
        <v>-2440</v>
      </c>
      <c r="P17" s="59">
        <v>12091</v>
      </c>
      <c r="Q17" s="59">
        <v>14131</v>
      </c>
      <c r="R17" s="59">
        <v>12555</v>
      </c>
      <c r="S17" s="59">
        <v>780</v>
      </c>
      <c r="T17" s="59">
        <v>12334</v>
      </c>
    </row>
    <row r="18" spans="1:24" x14ac:dyDescent="0.25">
      <c r="A18" s="13" t="s">
        <v>99</v>
      </c>
      <c r="B18" t="s">
        <v>275</v>
      </c>
      <c r="C18" s="59">
        <v>0</v>
      </c>
      <c r="D18" s="59">
        <v>0</v>
      </c>
      <c r="E18" s="59">
        <v>0</v>
      </c>
      <c r="F18" s="59"/>
      <c r="G18" s="59">
        <v>0</v>
      </c>
      <c r="H18" s="59"/>
      <c r="I18" s="59">
        <v>0</v>
      </c>
      <c r="J18" s="59">
        <v>1723</v>
      </c>
      <c r="K18" s="59">
        <v>1944</v>
      </c>
      <c r="L18" s="59">
        <v>0</v>
      </c>
      <c r="M18" s="59">
        <v>0</v>
      </c>
      <c r="N18" s="59">
        <v>0</v>
      </c>
      <c r="O18" s="59">
        <v>0</v>
      </c>
      <c r="P18" s="59">
        <v>0</v>
      </c>
      <c r="Q18" s="59">
        <v>0</v>
      </c>
      <c r="R18" s="59">
        <v>0</v>
      </c>
      <c r="S18" s="59">
        <v>0</v>
      </c>
      <c r="T18" s="59">
        <v>0</v>
      </c>
    </row>
    <row r="19" spans="1:24" x14ac:dyDescent="0.25">
      <c r="A19" s="13" t="s">
        <v>100</v>
      </c>
      <c r="B19" s="68" t="s">
        <v>276</v>
      </c>
      <c r="C19" s="59">
        <v>4094</v>
      </c>
      <c r="D19" s="59">
        <v>-4282</v>
      </c>
      <c r="E19" s="59">
        <v>4375</v>
      </c>
      <c r="F19" s="59">
        <v>8989</v>
      </c>
      <c r="G19" s="59">
        <v>-9142</v>
      </c>
      <c r="H19" s="59">
        <v>-12936</v>
      </c>
      <c r="I19" s="59">
        <v>2369</v>
      </c>
      <c r="J19" s="59">
        <v>4341</v>
      </c>
      <c r="K19" s="59">
        <v>-13200</v>
      </c>
      <c r="L19" s="59">
        <v>-17376</v>
      </c>
      <c r="M19" s="59">
        <v>-9030</v>
      </c>
      <c r="N19" s="59">
        <v>5291</v>
      </c>
      <c r="O19" s="59">
        <v>-13578</v>
      </c>
      <c r="P19" s="59">
        <v>-21212</v>
      </c>
      <c r="Q19" s="59">
        <v>1334</v>
      </c>
      <c r="R19" s="59">
        <v>13130</v>
      </c>
      <c r="S19" s="59">
        <v>22065</v>
      </c>
      <c r="T19" s="59">
        <v>-32332</v>
      </c>
    </row>
    <row r="20" spans="1:24" x14ac:dyDescent="0.25">
      <c r="A20" s="13" t="s">
        <v>382</v>
      </c>
      <c r="B20" s="85" t="s">
        <v>276</v>
      </c>
      <c r="C20" s="59">
        <v>32</v>
      </c>
      <c r="D20" s="59">
        <v>0</v>
      </c>
      <c r="E20" s="59">
        <v>0</v>
      </c>
      <c r="F20" s="59">
        <v>-999</v>
      </c>
      <c r="G20" s="59">
        <v>-2342</v>
      </c>
      <c r="H20" s="59">
        <v>-2125</v>
      </c>
      <c r="I20" s="59">
        <v>-1173</v>
      </c>
      <c r="J20" s="59">
        <v>-318</v>
      </c>
      <c r="K20" s="59">
        <v>-13800</v>
      </c>
      <c r="L20" s="59">
        <v>7881</v>
      </c>
      <c r="M20" s="59">
        <v>3939</v>
      </c>
      <c r="N20" s="59">
        <v>455</v>
      </c>
      <c r="O20" s="59">
        <v>10326</v>
      </c>
      <c r="P20" s="59">
        <v>2244</v>
      </c>
      <c r="Q20" s="59">
        <v>5183</v>
      </c>
      <c r="R20" s="59">
        <v>6476</v>
      </c>
      <c r="S20" s="59">
        <v>12541</v>
      </c>
      <c r="T20" s="59">
        <v>-4763</v>
      </c>
      <c r="U20" s="62"/>
    </row>
    <row r="21" spans="1:24" x14ac:dyDescent="0.25">
      <c r="A21" s="13" t="s">
        <v>101</v>
      </c>
      <c r="B21" s="68" t="s">
        <v>277</v>
      </c>
      <c r="C21" s="59">
        <v>18412</v>
      </c>
      <c r="D21" s="59">
        <v>12424</v>
      </c>
      <c r="E21" s="59">
        <v>33447</v>
      </c>
      <c r="F21" s="59">
        <v>39292</v>
      </c>
      <c r="G21" s="59">
        <v>8054</v>
      </c>
      <c r="H21" s="59">
        <v>25559</v>
      </c>
      <c r="I21" s="59">
        <v>48047</v>
      </c>
      <c r="J21" s="59">
        <v>50979</v>
      </c>
      <c r="K21" s="59">
        <v>18483</v>
      </c>
      <c r="L21" s="59">
        <v>41041</v>
      </c>
      <c r="M21" s="59">
        <v>60669</v>
      </c>
      <c r="N21" s="59">
        <v>69199</v>
      </c>
      <c r="O21" s="59">
        <v>21640</v>
      </c>
      <c r="P21" s="59">
        <v>50500</v>
      </c>
      <c r="Q21" s="59">
        <v>79528</v>
      </c>
      <c r="R21" s="59">
        <v>148462</v>
      </c>
      <c r="S21" s="59">
        <v>58383</v>
      </c>
      <c r="T21" s="59">
        <v>118167</v>
      </c>
      <c r="U21" s="62"/>
    </row>
    <row r="22" spans="1:24" x14ac:dyDescent="0.25">
      <c r="A22" s="13" t="s">
        <v>102</v>
      </c>
      <c r="B22" s="85" t="s">
        <v>278</v>
      </c>
      <c r="C22" s="59">
        <v>0</v>
      </c>
      <c r="D22" s="59">
        <v>0</v>
      </c>
      <c r="E22" s="59">
        <v>0</v>
      </c>
      <c r="F22" s="59">
        <v>1182</v>
      </c>
      <c r="G22" s="59">
        <v>0</v>
      </c>
      <c r="H22" s="59">
        <v>0</v>
      </c>
      <c r="I22" s="59">
        <v>2587</v>
      </c>
      <c r="J22" s="59">
        <v>269</v>
      </c>
      <c r="K22" s="59">
        <v>523</v>
      </c>
      <c r="L22" s="59">
        <v>1132</v>
      </c>
      <c r="M22" s="59">
        <v>1932</v>
      </c>
      <c r="N22" s="59">
        <v>2853</v>
      </c>
      <c r="O22" s="59">
        <v>0</v>
      </c>
      <c r="P22" s="59">
        <v>0</v>
      </c>
      <c r="Q22" s="59">
        <v>2514</v>
      </c>
      <c r="R22" s="59">
        <v>4339</v>
      </c>
      <c r="S22" s="59">
        <v>0</v>
      </c>
      <c r="T22" s="59">
        <v>0</v>
      </c>
      <c r="U22" s="62"/>
    </row>
    <row r="23" spans="1:24" x14ac:dyDescent="0.25">
      <c r="A23" s="13" t="s">
        <v>103</v>
      </c>
      <c r="B23" s="68" t="s">
        <v>279</v>
      </c>
      <c r="C23" s="59">
        <v>18231</v>
      </c>
      <c r="D23" s="59">
        <v>552</v>
      </c>
      <c r="E23" s="59">
        <v>-2008</v>
      </c>
      <c r="F23" s="59">
        <v>-29314</v>
      </c>
      <c r="G23" s="59">
        <v>183</v>
      </c>
      <c r="H23" s="59">
        <v>45650</v>
      </c>
      <c r="I23" s="59">
        <v>31225</v>
      </c>
      <c r="J23" s="59">
        <v>34392</v>
      </c>
      <c r="K23" s="59">
        <v>-13669</v>
      </c>
      <c r="L23" s="59">
        <v>-11084</v>
      </c>
      <c r="M23" s="59">
        <v>30840</v>
      </c>
      <c r="N23" s="59">
        <v>25965</v>
      </c>
      <c r="O23" s="59">
        <v>15255</v>
      </c>
      <c r="P23" s="59">
        <v>-14762</v>
      </c>
      <c r="Q23" s="59">
        <v>-19932</v>
      </c>
      <c r="R23" s="59">
        <v>-6857</v>
      </c>
      <c r="S23" s="59">
        <v>5069</v>
      </c>
      <c r="T23" s="59">
        <v>16571</v>
      </c>
      <c r="U23" s="62"/>
    </row>
    <row r="24" spans="1:24" x14ac:dyDescent="0.25">
      <c r="A24" s="13" t="s">
        <v>414</v>
      </c>
      <c r="B24" s="68" t="s">
        <v>280</v>
      </c>
      <c r="C24" s="59">
        <v>-17859</v>
      </c>
      <c r="D24" s="59">
        <v>-2020</v>
      </c>
      <c r="E24" s="59">
        <v>17636</v>
      </c>
      <c r="F24" s="59">
        <v>26366</v>
      </c>
      <c r="G24" s="59">
        <v>34005</v>
      </c>
      <c r="H24" s="59">
        <v>10612</v>
      </c>
      <c r="I24" s="59">
        <v>7305</v>
      </c>
      <c r="J24" s="59">
        <v>25577</v>
      </c>
      <c r="K24" s="59">
        <v>-15577</v>
      </c>
      <c r="L24" s="59">
        <v>-24995</v>
      </c>
      <c r="M24" s="59">
        <v>-31514</v>
      </c>
      <c r="N24" s="59">
        <v>1934</v>
      </c>
      <c r="O24" s="59">
        <v>-24690</v>
      </c>
      <c r="P24" s="59">
        <v>-41515</v>
      </c>
      <c r="Q24" s="59">
        <v>-29123</v>
      </c>
      <c r="R24" s="59">
        <v>5071</v>
      </c>
      <c r="S24" s="59">
        <v>-30195</v>
      </c>
      <c r="T24" s="59">
        <v>-43204</v>
      </c>
      <c r="U24" s="62"/>
    </row>
    <row r="25" spans="1:24" x14ac:dyDescent="0.25">
      <c r="A25" s="13" t="s">
        <v>104</v>
      </c>
      <c r="B25" s="68" t="s">
        <v>281</v>
      </c>
      <c r="C25" s="59">
        <v>0</v>
      </c>
      <c r="D25" s="59">
        <v>0</v>
      </c>
      <c r="E25" s="59">
        <v>0</v>
      </c>
      <c r="F25" s="59">
        <v>0</v>
      </c>
      <c r="G25" s="59">
        <v>0</v>
      </c>
      <c r="H25" s="59">
        <v>429</v>
      </c>
      <c r="I25" s="59">
        <v>0</v>
      </c>
      <c r="J25" s="59">
        <v>0</v>
      </c>
      <c r="K25" s="59">
        <v>0</v>
      </c>
      <c r="L25" s="59">
        <v>0</v>
      </c>
      <c r="M25" s="59">
        <v>-452</v>
      </c>
      <c r="N25" s="59">
        <v>-452</v>
      </c>
      <c r="O25" s="59">
        <v>4983</v>
      </c>
      <c r="P25" s="59">
        <v>0</v>
      </c>
      <c r="Q25" s="59">
        <v>-8441</v>
      </c>
      <c r="R25" s="59">
        <v>-8894</v>
      </c>
      <c r="S25" s="59">
        <v>-16377</v>
      </c>
      <c r="T25" s="59">
        <v>-2372</v>
      </c>
      <c r="W25" s="62"/>
      <c r="X25" s="62"/>
    </row>
    <row r="26" spans="1:24" x14ac:dyDescent="0.25">
      <c r="A26" s="13" t="s">
        <v>188</v>
      </c>
      <c r="B26" s="68" t="s">
        <v>282</v>
      </c>
      <c r="C26" s="59">
        <v>0</v>
      </c>
      <c r="D26" s="59">
        <v>0</v>
      </c>
      <c r="E26" s="59">
        <v>0</v>
      </c>
      <c r="F26" s="59">
        <v>0</v>
      </c>
      <c r="G26" s="59">
        <v>0</v>
      </c>
      <c r="H26" s="59">
        <v>0</v>
      </c>
      <c r="I26" s="59">
        <v>79</v>
      </c>
      <c r="J26" s="59">
        <v>516</v>
      </c>
      <c r="K26" s="59">
        <v>0</v>
      </c>
      <c r="L26" s="59">
        <v>0</v>
      </c>
      <c r="M26" s="59">
        <v>-5</v>
      </c>
      <c r="N26" s="59">
        <v>-5</v>
      </c>
      <c r="O26" s="59">
        <v>-317</v>
      </c>
      <c r="P26" s="59">
        <v>285</v>
      </c>
      <c r="Q26" s="59">
        <v>6147</v>
      </c>
      <c r="R26" s="59">
        <v>3427</v>
      </c>
      <c r="S26" s="59">
        <v>63</v>
      </c>
      <c r="T26" s="59">
        <v>2658</v>
      </c>
    </row>
    <row r="27" spans="1:24" x14ac:dyDescent="0.25">
      <c r="A27" s="13" t="s">
        <v>105</v>
      </c>
      <c r="B27" s="85" t="s">
        <v>283</v>
      </c>
      <c r="C27" s="59">
        <v>-657</v>
      </c>
      <c r="D27" s="59">
        <v>-1418</v>
      </c>
      <c r="E27" s="59">
        <v>-5534</v>
      </c>
      <c r="F27" s="59">
        <v>-1344</v>
      </c>
      <c r="G27" s="59">
        <v>-15150</v>
      </c>
      <c r="H27" s="59">
        <v>-11417</v>
      </c>
      <c r="I27" s="59">
        <v>-7414</v>
      </c>
      <c r="J27" s="59">
        <v>-98687</v>
      </c>
      <c r="K27" s="59">
        <v>-2670</v>
      </c>
      <c r="L27" s="59">
        <v>-4083</v>
      </c>
      <c r="M27" s="59">
        <v>13136</v>
      </c>
      <c r="N27" s="59">
        <v>303</v>
      </c>
      <c r="O27" s="59">
        <v>-3643</v>
      </c>
      <c r="P27" s="59">
        <v>-10066</v>
      </c>
      <c r="Q27" s="59">
        <v>-14505</v>
      </c>
      <c r="R27" s="59">
        <v>-36471</v>
      </c>
      <c r="S27" s="59">
        <v>-5141</v>
      </c>
      <c r="T27" s="59">
        <v>-8696</v>
      </c>
    </row>
    <row r="28" spans="1:24" x14ac:dyDescent="0.25">
      <c r="A28" s="13" t="s">
        <v>106</v>
      </c>
      <c r="B28" s="85" t="s">
        <v>284</v>
      </c>
      <c r="C28" s="59">
        <v>8333</v>
      </c>
      <c r="D28" s="59">
        <v>0</v>
      </c>
      <c r="E28" s="59">
        <v>7667</v>
      </c>
      <c r="F28" s="59">
        <v>18097</v>
      </c>
      <c r="G28" s="59">
        <v>0</v>
      </c>
      <c r="H28" s="59">
        <v>751</v>
      </c>
      <c r="I28" s="59">
        <v>6993</v>
      </c>
      <c r="J28" s="59">
        <v>7714</v>
      </c>
      <c r="K28" s="59">
        <v>0</v>
      </c>
      <c r="L28" s="59">
        <v>172</v>
      </c>
      <c r="M28" s="59">
        <v>364</v>
      </c>
      <c r="N28" s="59">
        <v>14817</v>
      </c>
      <c r="O28" s="59">
        <v>0</v>
      </c>
      <c r="P28" s="59">
        <v>0</v>
      </c>
      <c r="Q28" s="59">
        <v>22719.016374797557</v>
      </c>
      <c r="R28" s="59">
        <v>18477</v>
      </c>
      <c r="S28" s="59">
        <v>5</v>
      </c>
      <c r="T28" s="59">
        <v>0</v>
      </c>
    </row>
    <row r="29" spans="1:24" x14ac:dyDescent="0.25">
      <c r="A29" s="13" t="s">
        <v>107</v>
      </c>
      <c r="B29" s="68" t="s">
        <v>285</v>
      </c>
      <c r="C29" s="59">
        <v>0</v>
      </c>
      <c r="D29" s="59">
        <v>0</v>
      </c>
      <c r="E29" s="59">
        <v>0</v>
      </c>
      <c r="F29" s="59">
        <v>0</v>
      </c>
      <c r="G29" s="59">
        <v>0</v>
      </c>
      <c r="H29" s="59">
        <v>0</v>
      </c>
      <c r="I29" s="59">
        <v>0</v>
      </c>
      <c r="J29" s="59">
        <v>0</v>
      </c>
      <c r="K29" s="59">
        <v>0</v>
      </c>
      <c r="L29" s="59">
        <v>0</v>
      </c>
      <c r="M29" s="59">
        <v>0</v>
      </c>
      <c r="N29" s="59">
        <v>0</v>
      </c>
      <c r="O29" s="59">
        <v>0</v>
      </c>
      <c r="P29" s="59">
        <v>0</v>
      </c>
      <c r="Q29" s="59">
        <v>0</v>
      </c>
      <c r="R29" s="59">
        <v>0</v>
      </c>
      <c r="S29" s="59">
        <v>0</v>
      </c>
      <c r="T29" s="59">
        <v>0</v>
      </c>
    </row>
    <row r="30" spans="1:24" x14ac:dyDescent="0.25">
      <c r="A30" s="13" t="s">
        <v>395</v>
      </c>
      <c r="B30" s="68" t="s">
        <v>407</v>
      </c>
      <c r="C30" s="59">
        <v>0</v>
      </c>
      <c r="D30" s="59">
        <v>0</v>
      </c>
      <c r="E30" s="59">
        <v>0</v>
      </c>
      <c r="F30" s="59">
        <v>0</v>
      </c>
      <c r="G30" s="59">
        <v>0</v>
      </c>
      <c r="H30" s="59">
        <v>0</v>
      </c>
      <c r="I30" s="59">
        <v>0</v>
      </c>
      <c r="J30" s="59">
        <v>0</v>
      </c>
      <c r="K30" s="59">
        <v>0</v>
      </c>
      <c r="L30" s="59">
        <v>0</v>
      </c>
      <c r="M30" s="59">
        <v>0</v>
      </c>
      <c r="N30" s="59">
        <v>0</v>
      </c>
      <c r="O30" s="59">
        <v>0</v>
      </c>
      <c r="P30" s="59">
        <v>0</v>
      </c>
      <c r="Q30" s="59">
        <v>0</v>
      </c>
      <c r="R30" s="59">
        <v>0</v>
      </c>
      <c r="S30" s="59">
        <v>0</v>
      </c>
      <c r="T30" s="59">
        <v>0</v>
      </c>
    </row>
    <row r="31" spans="1:24" x14ac:dyDescent="0.25">
      <c r="A31" s="13" t="s">
        <v>380</v>
      </c>
      <c r="B31" s="68" t="str">
        <f>_xlfn.TRANSLATE(A31,"pt","en")</f>
        <v>Provision for legal proceedings</v>
      </c>
      <c r="C31" s="59">
        <v>0</v>
      </c>
      <c r="D31" s="59">
        <v>0</v>
      </c>
      <c r="E31" s="59">
        <v>0</v>
      </c>
      <c r="F31" s="59">
        <v>0</v>
      </c>
      <c r="G31" s="59">
        <v>0</v>
      </c>
      <c r="H31" s="59">
        <v>0</v>
      </c>
      <c r="I31" s="59">
        <v>0</v>
      </c>
      <c r="J31" s="59">
        <v>0</v>
      </c>
      <c r="K31" s="59">
        <v>0</v>
      </c>
      <c r="L31" s="59">
        <v>0</v>
      </c>
      <c r="M31" s="59">
        <v>0</v>
      </c>
      <c r="N31" s="59">
        <v>0</v>
      </c>
      <c r="O31" s="59">
        <v>0</v>
      </c>
      <c r="P31" s="59">
        <v>1230</v>
      </c>
      <c r="Q31" s="59">
        <v>1288</v>
      </c>
      <c r="R31" s="59">
        <v>1647</v>
      </c>
      <c r="S31" s="59">
        <v>89</v>
      </c>
      <c r="T31" s="59">
        <v>-254</v>
      </c>
    </row>
    <row r="32" spans="1:24" x14ac:dyDescent="0.25">
      <c r="A32" s="13" t="s">
        <v>108</v>
      </c>
      <c r="B32" s="68" t="s">
        <v>286</v>
      </c>
      <c r="C32" s="59">
        <v>0</v>
      </c>
      <c r="D32" s="59">
        <v>0</v>
      </c>
      <c r="E32" s="59">
        <v>0</v>
      </c>
      <c r="F32" s="59">
        <v>853</v>
      </c>
      <c r="G32" s="59">
        <v>0</v>
      </c>
      <c r="H32" s="59">
        <v>-729</v>
      </c>
      <c r="I32" s="59">
        <v>0</v>
      </c>
      <c r="J32" s="59">
        <v>1658</v>
      </c>
      <c r="K32" s="59">
        <v>-1151</v>
      </c>
      <c r="L32" s="59">
        <v>-20</v>
      </c>
      <c r="M32" s="59">
        <v>-19</v>
      </c>
      <c r="N32" s="59">
        <v>-20</v>
      </c>
      <c r="O32" s="59">
        <v>0</v>
      </c>
      <c r="P32" s="59">
        <v>-66</v>
      </c>
      <c r="Q32" s="59">
        <v>0</v>
      </c>
      <c r="R32" s="59">
        <v>0</v>
      </c>
      <c r="S32" s="59">
        <v>-2496</v>
      </c>
      <c r="T32" s="59">
        <v>1</v>
      </c>
    </row>
    <row r="33" spans="1:20" x14ac:dyDescent="0.25">
      <c r="C33" s="60"/>
      <c r="D33" s="60"/>
      <c r="E33" s="60"/>
      <c r="F33" s="60"/>
      <c r="G33" s="60"/>
      <c r="H33" s="60"/>
      <c r="I33" s="60"/>
      <c r="J33" s="60"/>
      <c r="K33" s="60"/>
      <c r="L33" s="60"/>
      <c r="M33" s="60"/>
      <c r="N33" s="60"/>
      <c r="O33" s="60"/>
      <c r="P33" s="60"/>
      <c r="Q33" s="60"/>
      <c r="R33" s="60"/>
      <c r="S33" s="60"/>
      <c r="T33" s="60"/>
    </row>
    <row r="34" spans="1:20" x14ac:dyDescent="0.25">
      <c r="A34" s="19" t="s">
        <v>109</v>
      </c>
      <c r="B34" s="31" t="s">
        <v>287</v>
      </c>
      <c r="C34" s="60"/>
      <c r="D34" s="60"/>
      <c r="E34" s="60"/>
      <c r="F34" s="60"/>
      <c r="G34" s="60"/>
      <c r="H34" s="60"/>
      <c r="I34" s="60"/>
      <c r="J34" s="60"/>
      <c r="K34" s="60"/>
      <c r="L34" s="60"/>
      <c r="M34" s="60"/>
      <c r="N34" s="60"/>
      <c r="O34" s="60"/>
      <c r="P34" s="60"/>
      <c r="Q34" s="60"/>
      <c r="R34" s="60"/>
      <c r="S34" s="60"/>
      <c r="T34" s="60"/>
    </row>
    <row r="35" spans="1:20" x14ac:dyDescent="0.25">
      <c r="A35" s="13" t="s">
        <v>26</v>
      </c>
      <c r="B35" s="68" t="s">
        <v>197</v>
      </c>
      <c r="C35" s="59">
        <v>-149789</v>
      </c>
      <c r="D35" s="59">
        <v>201965</v>
      </c>
      <c r="E35" s="59">
        <v>94205</v>
      </c>
      <c r="F35" s="59">
        <v>-56232</v>
      </c>
      <c r="G35" s="59">
        <v>-10908</v>
      </c>
      <c r="H35" s="59">
        <v>215650</v>
      </c>
      <c r="I35" s="59">
        <v>-7341</v>
      </c>
      <c r="J35" s="59">
        <v>-263820</v>
      </c>
      <c r="K35" s="59">
        <v>76554</v>
      </c>
      <c r="L35" s="59">
        <v>438790</v>
      </c>
      <c r="M35" s="59">
        <v>235903</v>
      </c>
      <c r="N35" s="59">
        <v>-97792</v>
      </c>
      <c r="O35" s="59">
        <v>-19375</v>
      </c>
      <c r="P35" s="59">
        <v>466391</v>
      </c>
      <c r="Q35" s="59">
        <v>102373</v>
      </c>
      <c r="R35" s="59">
        <v>-319586</v>
      </c>
      <c r="S35" s="59">
        <v>-39436</v>
      </c>
      <c r="T35" s="59">
        <v>572248</v>
      </c>
    </row>
    <row r="36" spans="1:20" x14ac:dyDescent="0.25">
      <c r="A36" s="13" t="s">
        <v>27</v>
      </c>
      <c r="B36" s="68" t="s">
        <v>198</v>
      </c>
      <c r="C36" s="59">
        <v>-43836</v>
      </c>
      <c r="D36" s="59">
        <v>-538685</v>
      </c>
      <c r="E36" s="59">
        <v>-316610</v>
      </c>
      <c r="F36" s="59">
        <v>-58188</v>
      </c>
      <c r="G36" s="59">
        <v>-196824</v>
      </c>
      <c r="H36" s="59">
        <v>-617434</v>
      </c>
      <c r="I36" s="59">
        <v>-318881</v>
      </c>
      <c r="J36" s="59">
        <v>-36943</v>
      </c>
      <c r="K36" s="59">
        <v>-262532</v>
      </c>
      <c r="L36" s="59">
        <v>-635191</v>
      </c>
      <c r="M36" s="59">
        <v>-551224</v>
      </c>
      <c r="N36" s="59">
        <v>-90629</v>
      </c>
      <c r="O36" s="59">
        <v>-527863</v>
      </c>
      <c r="P36" s="59">
        <v>-799812</v>
      </c>
      <c r="Q36" s="59">
        <v>-604313</v>
      </c>
      <c r="R36" s="59">
        <v>26262</v>
      </c>
      <c r="S36" s="59">
        <v>-262532</v>
      </c>
      <c r="T36" s="59">
        <v>-803923</v>
      </c>
    </row>
    <row r="37" spans="1:20" x14ac:dyDescent="0.25">
      <c r="A37" s="13" t="s">
        <v>29</v>
      </c>
      <c r="B37" s="68" t="s">
        <v>288</v>
      </c>
      <c r="C37" s="59">
        <v>-68091</v>
      </c>
      <c r="D37" s="59">
        <v>-378702</v>
      </c>
      <c r="E37" s="59">
        <v>-128459</v>
      </c>
      <c r="F37" s="59">
        <v>-20263</v>
      </c>
      <c r="G37" s="59">
        <v>39126</v>
      </c>
      <c r="H37" s="59">
        <v>-240563</v>
      </c>
      <c r="I37" s="59">
        <v>-99527</v>
      </c>
      <c r="J37" s="59">
        <v>-1350</v>
      </c>
      <c r="K37" s="59">
        <v>-17616</v>
      </c>
      <c r="L37" s="59">
        <v>-428001</v>
      </c>
      <c r="M37" s="59">
        <v>-258307</v>
      </c>
      <c r="N37" s="59">
        <v>-26353</v>
      </c>
      <c r="O37" s="59">
        <v>86756</v>
      </c>
      <c r="P37" s="59">
        <v>-465528</v>
      </c>
      <c r="Q37" s="59">
        <v>-200845</v>
      </c>
      <c r="R37" s="59">
        <v>11595</v>
      </c>
      <c r="S37" s="59">
        <v>3576</v>
      </c>
      <c r="T37" s="59">
        <v>-6006</v>
      </c>
    </row>
    <row r="38" spans="1:20" x14ac:dyDescent="0.25">
      <c r="A38" s="13" t="s">
        <v>30</v>
      </c>
      <c r="B38" s="68" t="s">
        <v>201</v>
      </c>
      <c r="C38" s="59">
        <v>0</v>
      </c>
      <c r="D38" s="59">
        <v>0</v>
      </c>
      <c r="E38" s="59">
        <v>0</v>
      </c>
      <c r="F38" s="59">
        <v>0</v>
      </c>
      <c r="G38" s="59">
        <v>0</v>
      </c>
      <c r="H38" s="59">
        <v>0</v>
      </c>
      <c r="I38" s="59">
        <v>0</v>
      </c>
      <c r="J38" s="59">
        <v>0</v>
      </c>
      <c r="K38" s="59">
        <v>0</v>
      </c>
      <c r="L38" s="59">
        <v>0</v>
      </c>
      <c r="M38" s="59">
        <v>0</v>
      </c>
      <c r="N38" s="59">
        <v>0</v>
      </c>
      <c r="O38" s="59">
        <v>0</v>
      </c>
      <c r="P38" s="59">
        <v>0</v>
      </c>
      <c r="Q38" s="59">
        <v>0</v>
      </c>
      <c r="R38" s="59">
        <v>0</v>
      </c>
      <c r="S38" s="59">
        <v>0</v>
      </c>
      <c r="T38" s="59">
        <v>0</v>
      </c>
    </row>
    <row r="39" spans="1:20" x14ac:dyDescent="0.25">
      <c r="A39" s="13" t="s">
        <v>31</v>
      </c>
      <c r="B39" s="68" t="s">
        <v>202</v>
      </c>
      <c r="C39" s="59">
        <v>-24815</v>
      </c>
      <c r="D39" s="59">
        <v>-7339</v>
      </c>
      <c r="E39" s="59">
        <v>-24054</v>
      </c>
      <c r="F39" s="59">
        <v>-40079</v>
      </c>
      <c r="G39" s="59">
        <v>1943</v>
      </c>
      <c r="H39" s="59">
        <v>1527</v>
      </c>
      <c r="I39" s="59">
        <v>-19480</v>
      </c>
      <c r="J39" s="59">
        <v>-18037</v>
      </c>
      <c r="K39" s="59">
        <v>451</v>
      </c>
      <c r="L39" s="59">
        <v>-9319</v>
      </c>
      <c r="M39" s="59">
        <v>-21378</v>
      </c>
      <c r="N39" s="59">
        <v>-113208</v>
      </c>
      <c r="O39" s="59">
        <v>7070</v>
      </c>
      <c r="P39" s="59">
        <v>-4596</v>
      </c>
      <c r="Q39" s="59">
        <v>-49660</v>
      </c>
      <c r="R39" s="59">
        <v>-55676</v>
      </c>
      <c r="S39" s="59">
        <v>1386</v>
      </c>
      <c r="T39" s="59">
        <v>-138</v>
      </c>
    </row>
    <row r="40" spans="1:20" ht="15.75" customHeight="1" x14ac:dyDescent="0.25">
      <c r="A40" s="13" t="s">
        <v>34</v>
      </c>
      <c r="B40" s="68" t="s">
        <v>205</v>
      </c>
      <c r="C40" s="59">
        <v>-6796</v>
      </c>
      <c r="D40" s="59">
        <v>3521</v>
      </c>
      <c r="E40" s="59">
        <v>6910</v>
      </c>
      <c r="F40" s="59">
        <v>-5981</v>
      </c>
      <c r="G40" s="59">
        <v>-2067</v>
      </c>
      <c r="H40" s="59">
        <v>-846</v>
      </c>
      <c r="I40" s="59">
        <v>6193</v>
      </c>
      <c r="J40" s="59">
        <v>12674</v>
      </c>
      <c r="K40" s="59">
        <v>-4822</v>
      </c>
      <c r="L40" s="59">
        <v>-3397</v>
      </c>
      <c r="M40" s="59">
        <v>-2788</v>
      </c>
      <c r="N40" s="59">
        <v>-3277</v>
      </c>
      <c r="O40" s="59">
        <v>-3131</v>
      </c>
      <c r="P40" s="59">
        <v>-1100</v>
      </c>
      <c r="Q40" s="59">
        <v>249</v>
      </c>
      <c r="R40" s="59">
        <v>-7948</v>
      </c>
      <c r="S40" s="59">
        <v>-17302</v>
      </c>
      <c r="T40" s="59">
        <v>-10053</v>
      </c>
    </row>
    <row r="41" spans="1:20" ht="15.75" customHeight="1" x14ac:dyDescent="0.25">
      <c r="C41" s="60"/>
      <c r="D41" s="60"/>
      <c r="E41" s="60"/>
      <c r="F41" s="60"/>
      <c r="G41" s="60"/>
      <c r="H41" s="60"/>
      <c r="I41" s="60"/>
      <c r="J41" s="60"/>
      <c r="K41" s="60"/>
      <c r="L41" s="60"/>
      <c r="M41" s="60"/>
      <c r="N41" s="60"/>
      <c r="O41" s="60"/>
      <c r="P41" s="60"/>
      <c r="Q41" s="60"/>
      <c r="R41" s="60"/>
      <c r="S41" s="60"/>
      <c r="T41" s="60"/>
    </row>
    <row r="42" spans="1:20" x14ac:dyDescent="0.25">
      <c r="A42" s="19" t="s">
        <v>110</v>
      </c>
      <c r="B42" s="31" t="s">
        <v>289</v>
      </c>
      <c r="C42" s="60"/>
      <c r="D42" s="60"/>
      <c r="E42" s="60"/>
      <c r="F42" s="60"/>
      <c r="G42" s="60"/>
      <c r="H42" s="60"/>
      <c r="I42" s="60"/>
      <c r="J42" s="60"/>
      <c r="K42" s="60"/>
      <c r="L42" s="60"/>
      <c r="M42" s="60"/>
      <c r="N42" s="60"/>
      <c r="O42" s="60"/>
      <c r="P42" s="60"/>
      <c r="Q42" s="60"/>
      <c r="R42" s="60"/>
      <c r="S42" s="60"/>
      <c r="T42" s="60"/>
    </row>
    <row r="43" spans="1:20" x14ac:dyDescent="0.25">
      <c r="A43" s="13" t="s">
        <v>46</v>
      </c>
      <c r="B43" s="68" t="s">
        <v>221</v>
      </c>
      <c r="C43" s="59">
        <v>38098</v>
      </c>
      <c r="D43" s="59">
        <v>32724</v>
      </c>
      <c r="E43" s="59">
        <v>21682</v>
      </c>
      <c r="F43" s="59">
        <v>38628</v>
      </c>
      <c r="G43" s="59">
        <v>86459</v>
      </c>
      <c r="H43" s="59">
        <v>61292</v>
      </c>
      <c r="I43" s="59">
        <v>78017</v>
      </c>
      <c r="J43" s="59">
        <v>52840</v>
      </c>
      <c r="K43" s="59">
        <v>107869</v>
      </c>
      <c r="L43" s="59">
        <v>134671</v>
      </c>
      <c r="M43" s="59">
        <v>102637</v>
      </c>
      <c r="N43" s="59">
        <v>688</v>
      </c>
      <c r="O43" s="59">
        <v>320746</v>
      </c>
      <c r="P43" s="59">
        <v>200253</v>
      </c>
      <c r="Q43" s="59">
        <v>237444</v>
      </c>
      <c r="R43" s="59">
        <v>-7300</v>
      </c>
      <c r="S43" s="59">
        <v>190414</v>
      </c>
      <c r="T43" s="59">
        <v>141393</v>
      </c>
    </row>
    <row r="44" spans="1:20" x14ac:dyDescent="0.25">
      <c r="A44" s="13" t="s">
        <v>50</v>
      </c>
      <c r="B44" s="68" t="s">
        <v>225</v>
      </c>
      <c r="C44" s="59">
        <v>1211</v>
      </c>
      <c r="D44" s="59">
        <v>397</v>
      </c>
      <c r="E44" s="59">
        <v>59</v>
      </c>
      <c r="F44" s="59">
        <v>5490</v>
      </c>
      <c r="G44" s="59">
        <v>3416</v>
      </c>
      <c r="H44" s="59">
        <v>-1420</v>
      </c>
      <c r="I44" s="59">
        <v>-261</v>
      </c>
      <c r="J44" s="59">
        <v>971</v>
      </c>
      <c r="K44" s="59">
        <v>1599</v>
      </c>
      <c r="L44" s="59">
        <v>3392</v>
      </c>
      <c r="M44" s="59">
        <v>-677</v>
      </c>
      <c r="N44" s="59">
        <v>-1267</v>
      </c>
      <c r="O44" s="59">
        <v>4477</v>
      </c>
      <c r="P44" s="59">
        <v>-156</v>
      </c>
      <c r="Q44" s="59">
        <v>2353</v>
      </c>
      <c r="R44" s="59">
        <v>5058</v>
      </c>
      <c r="S44" s="59">
        <v>2615</v>
      </c>
      <c r="T44" s="59">
        <v>302</v>
      </c>
    </row>
    <row r="45" spans="1:20" x14ac:dyDescent="0.25">
      <c r="A45" s="13" t="s">
        <v>387</v>
      </c>
      <c r="B45" s="68" t="s">
        <v>405</v>
      </c>
      <c r="C45" s="59">
        <v>0</v>
      </c>
      <c r="D45" s="59">
        <v>0</v>
      </c>
      <c r="E45" s="59">
        <v>0</v>
      </c>
      <c r="F45" s="59">
        <v>0</v>
      </c>
      <c r="G45" s="59">
        <v>0</v>
      </c>
      <c r="H45" s="59">
        <v>0</v>
      </c>
      <c r="I45" s="59">
        <v>0</v>
      </c>
      <c r="J45" s="59">
        <v>0</v>
      </c>
      <c r="K45" s="59">
        <v>0</v>
      </c>
      <c r="L45" s="59">
        <v>0</v>
      </c>
      <c r="M45" s="59">
        <v>0</v>
      </c>
      <c r="N45" s="59">
        <v>0</v>
      </c>
      <c r="O45" s="59">
        <v>0</v>
      </c>
      <c r="P45" s="59">
        <v>0</v>
      </c>
      <c r="Q45" s="59">
        <v>0</v>
      </c>
      <c r="R45" s="59">
        <v>-16872</v>
      </c>
      <c r="S45" s="59">
        <v>-597</v>
      </c>
      <c r="T45" s="59">
        <v>-604</v>
      </c>
    </row>
    <row r="46" spans="1:20" x14ac:dyDescent="0.25">
      <c r="A46" s="13" t="s">
        <v>53</v>
      </c>
      <c r="B46" s="68" t="s">
        <v>228</v>
      </c>
      <c r="C46" s="59">
        <v>1516</v>
      </c>
      <c r="D46" s="59">
        <v>635</v>
      </c>
      <c r="E46" s="59">
        <v>12243</v>
      </c>
      <c r="F46" s="59">
        <v>1111</v>
      </c>
      <c r="G46" s="59">
        <v>1896</v>
      </c>
      <c r="H46" s="59">
        <v>921</v>
      </c>
      <c r="I46" s="59">
        <v>19786</v>
      </c>
      <c r="J46" s="59">
        <v>1237</v>
      </c>
      <c r="K46" s="59">
        <v>1963</v>
      </c>
      <c r="L46" s="59">
        <v>2213</v>
      </c>
      <c r="M46" s="59">
        <v>4264</v>
      </c>
      <c r="N46" s="59">
        <v>12401</v>
      </c>
      <c r="O46" s="59">
        <v>-14151</v>
      </c>
      <c r="P46" s="59">
        <v>2407</v>
      </c>
      <c r="Q46" s="59">
        <v>8487.9836252024415</v>
      </c>
      <c r="R46" s="59">
        <v>-1888</v>
      </c>
      <c r="S46" s="59">
        <v>-4020</v>
      </c>
      <c r="T46" s="59">
        <v>-4767</v>
      </c>
    </row>
    <row r="47" spans="1:20" x14ac:dyDescent="0.25">
      <c r="A47" s="13" t="s">
        <v>51</v>
      </c>
      <c r="B47" s="68" t="s">
        <v>226</v>
      </c>
      <c r="C47" s="59">
        <v>0</v>
      </c>
      <c r="D47" s="59">
        <v>0</v>
      </c>
      <c r="E47" s="59">
        <v>0</v>
      </c>
      <c r="F47" s="59">
        <v>0</v>
      </c>
      <c r="G47" s="59">
        <v>0</v>
      </c>
      <c r="H47" s="59">
        <v>0</v>
      </c>
      <c r="I47" s="59">
        <v>76</v>
      </c>
      <c r="J47" s="59">
        <v>0</v>
      </c>
      <c r="K47" s="59">
        <v>-206</v>
      </c>
      <c r="L47" s="59">
        <v>0</v>
      </c>
      <c r="M47" s="59">
        <v>0</v>
      </c>
      <c r="N47" s="59">
        <v>0</v>
      </c>
      <c r="O47" s="59">
        <v>0</v>
      </c>
      <c r="P47" s="59">
        <v>0</v>
      </c>
      <c r="Q47" s="59">
        <v>0</v>
      </c>
      <c r="R47" s="59">
        <v>0</v>
      </c>
      <c r="S47" s="59">
        <v>0</v>
      </c>
      <c r="T47" s="59">
        <v>0</v>
      </c>
    </row>
    <row r="48" spans="1:20" x14ac:dyDescent="0.25">
      <c r="A48" s="13" t="s">
        <v>48</v>
      </c>
      <c r="B48" s="68" t="s">
        <v>288</v>
      </c>
      <c r="C48" s="59">
        <v>30697</v>
      </c>
      <c r="D48" s="59">
        <v>358780</v>
      </c>
      <c r="E48" s="59">
        <v>189871</v>
      </c>
      <c r="F48" s="59">
        <v>-1062</v>
      </c>
      <c r="G48" s="59">
        <v>16252</v>
      </c>
      <c r="H48" s="59">
        <v>199971</v>
      </c>
      <c r="I48" s="59">
        <v>257162</v>
      </c>
      <c r="J48" s="59">
        <v>6784</v>
      </c>
      <c r="K48" s="59">
        <v>-21117</v>
      </c>
      <c r="L48" s="59">
        <v>86792</v>
      </c>
      <c r="M48" s="59">
        <v>236140</v>
      </c>
      <c r="N48" s="59">
        <v>25950</v>
      </c>
      <c r="O48" s="59">
        <v>44380</v>
      </c>
      <c r="P48" s="59">
        <v>281622</v>
      </c>
      <c r="Q48" s="59">
        <v>238994</v>
      </c>
      <c r="R48" s="59">
        <v>92287</v>
      </c>
      <c r="S48" s="59">
        <v>-528</v>
      </c>
      <c r="T48" s="59">
        <v>300588</v>
      </c>
    </row>
    <row r="49" spans="1:20" x14ac:dyDescent="0.25">
      <c r="A49" s="13" t="s">
        <v>388</v>
      </c>
      <c r="B49" s="68" t="s">
        <v>406</v>
      </c>
      <c r="C49" s="59">
        <v>0</v>
      </c>
      <c r="D49" s="59">
        <v>0</v>
      </c>
      <c r="E49" s="59">
        <v>0</v>
      </c>
      <c r="F49" s="59">
        <v>0</v>
      </c>
      <c r="G49" s="59">
        <v>0</v>
      </c>
      <c r="H49" s="59">
        <v>0</v>
      </c>
      <c r="I49" s="59">
        <v>0</v>
      </c>
      <c r="J49" s="59">
        <v>0</v>
      </c>
      <c r="K49" s="59">
        <v>0</v>
      </c>
      <c r="L49" s="59">
        <v>0</v>
      </c>
      <c r="M49" s="59">
        <v>0</v>
      </c>
      <c r="N49" s="59">
        <v>0</v>
      </c>
      <c r="O49" s="59">
        <v>0</v>
      </c>
      <c r="P49" s="59">
        <v>0</v>
      </c>
      <c r="Q49" s="59">
        <v>0</v>
      </c>
      <c r="R49" s="59">
        <v>0</v>
      </c>
      <c r="S49" s="59">
        <v>0</v>
      </c>
      <c r="T49" s="59">
        <v>0</v>
      </c>
    </row>
    <row r="50" spans="1:20" x14ac:dyDescent="0.25">
      <c r="B50" s="5"/>
      <c r="C50" s="60"/>
      <c r="D50" s="60"/>
      <c r="E50" s="60"/>
      <c r="F50" s="60"/>
      <c r="G50" s="60"/>
      <c r="H50" s="60"/>
      <c r="I50" s="60"/>
      <c r="J50" s="60"/>
      <c r="K50" s="60"/>
      <c r="L50" s="60"/>
      <c r="M50" s="60"/>
      <c r="N50" s="60"/>
      <c r="O50" s="60"/>
      <c r="P50" s="60"/>
      <c r="Q50" s="60"/>
      <c r="R50" s="60"/>
      <c r="S50" s="60"/>
      <c r="T50" s="60"/>
    </row>
    <row r="51" spans="1:20" s="31" customFormat="1" x14ac:dyDescent="0.25">
      <c r="A51" s="26" t="s">
        <v>111</v>
      </c>
      <c r="B51" s="88" t="s">
        <v>290</v>
      </c>
      <c r="C51" s="61">
        <f t="shared" ref="C51:O51" si="1">SUM(C10,C13:C32,C35:C40,C43:C49)</f>
        <v>-61448</v>
      </c>
      <c r="D51" s="61">
        <f t="shared" si="1"/>
        <v>-321129</v>
      </c>
      <c r="E51" s="61">
        <f t="shared" si="1"/>
        <v>-6289</v>
      </c>
      <c r="F51" s="61">
        <f t="shared" si="1"/>
        <v>106430</v>
      </c>
      <c r="G51" s="61">
        <f t="shared" si="1"/>
        <v>-54977</v>
      </c>
      <c r="H51" s="61">
        <f t="shared" si="1"/>
        <v>-303693</v>
      </c>
      <c r="I51" s="61">
        <f t="shared" si="1"/>
        <v>146839</v>
      </c>
      <c r="J51" s="61">
        <f t="shared" si="1"/>
        <v>144962</v>
      </c>
      <c r="K51" s="61">
        <f t="shared" si="1"/>
        <v>-142093</v>
      </c>
      <c r="L51" s="61">
        <f t="shared" si="1"/>
        <v>-377542</v>
      </c>
      <c r="M51" s="61">
        <f t="shared" si="1"/>
        <v>-87098</v>
      </c>
      <c r="N51" s="61">
        <f t="shared" si="1"/>
        <v>18947</v>
      </c>
      <c r="O51" s="61">
        <f t="shared" si="1"/>
        <v>-67443</v>
      </c>
      <c r="P51" s="61">
        <f>SUM(P10,P13:P32,P35:P40,P43:P49)</f>
        <v>-279090</v>
      </c>
      <c r="Q51" s="61">
        <f>SUM(Q10,Q13:Q32,Q35:Q40,Q43:Q49)</f>
        <v>-62735</v>
      </c>
      <c r="R51" s="61">
        <f>SUM(R10,R13:R32,R35:R40,R43:R49)</f>
        <v>34667</v>
      </c>
      <c r="S51" s="61">
        <f>SUM(S10,S13:S32,S35:S40,S43:S49)</f>
        <v>-38782</v>
      </c>
      <c r="T51" s="61">
        <f>SUM(T10,T13:T32,T35:T40,T43:T49)</f>
        <v>300663</v>
      </c>
    </row>
    <row r="52" spans="1:20" x14ac:dyDescent="0.25">
      <c r="A52" s="13" t="s">
        <v>112</v>
      </c>
      <c r="B52" s="68" t="s">
        <v>291</v>
      </c>
      <c r="C52" s="59">
        <v>-10314</v>
      </c>
      <c r="D52" s="59">
        <v>0</v>
      </c>
      <c r="E52" s="59">
        <v>0</v>
      </c>
      <c r="F52" s="59">
        <v>-29870</v>
      </c>
      <c r="G52" s="59">
        <v>0</v>
      </c>
      <c r="H52" s="59">
        <v>0</v>
      </c>
      <c r="I52" s="59">
        <v>0</v>
      </c>
      <c r="J52" s="59">
        <v>0</v>
      </c>
      <c r="K52" s="59">
        <v>0</v>
      </c>
      <c r="L52" s="59">
        <v>-3554</v>
      </c>
      <c r="M52" s="59">
        <v>-3604</v>
      </c>
      <c r="N52" s="59">
        <v>-3604</v>
      </c>
      <c r="O52" s="59">
        <v>-22</v>
      </c>
      <c r="P52" s="59">
        <v>0</v>
      </c>
      <c r="Q52" s="59">
        <v>0</v>
      </c>
      <c r="R52" s="59">
        <v>0</v>
      </c>
      <c r="S52" s="59">
        <v>0</v>
      </c>
      <c r="T52" s="59">
        <v>0</v>
      </c>
    </row>
    <row r="53" spans="1:20" x14ac:dyDescent="0.25">
      <c r="A53" s="13" t="s">
        <v>113</v>
      </c>
      <c r="B53" s="68" t="s">
        <v>292</v>
      </c>
      <c r="C53" s="59">
        <v>-17896</v>
      </c>
      <c r="D53" s="59">
        <v>-7956</v>
      </c>
      <c r="E53" s="59">
        <v>-20022</v>
      </c>
      <c r="F53" s="59">
        <v>-39692</v>
      </c>
      <c r="G53" s="59">
        <v>-9473</v>
      </c>
      <c r="H53" s="59">
        <v>-9948</v>
      </c>
      <c r="I53" s="59">
        <v>-29296</v>
      </c>
      <c r="J53" s="59">
        <v>-29296</v>
      </c>
      <c r="K53" s="59">
        <v>-1082</v>
      </c>
      <c r="L53" s="59">
        <v>-1192</v>
      </c>
      <c r="M53" s="59">
        <v>-63216</v>
      </c>
      <c r="N53" s="59">
        <v>-75477</v>
      </c>
      <c r="O53" s="59">
        <v>-22689</v>
      </c>
      <c r="P53" s="59">
        <v>-24029</v>
      </c>
      <c r="Q53" s="59">
        <v>-54731</v>
      </c>
      <c r="R53" s="59">
        <v>-123178</v>
      </c>
      <c r="S53" s="59">
        <v>-60914</v>
      </c>
      <c r="T53" s="59">
        <v>-96291</v>
      </c>
    </row>
    <row r="54" spans="1:20" x14ac:dyDescent="0.25">
      <c r="C54" s="60"/>
      <c r="D54" s="60"/>
      <c r="E54" s="60"/>
      <c r="F54" s="60"/>
      <c r="G54" s="60"/>
      <c r="H54" s="60"/>
      <c r="I54" s="60"/>
      <c r="J54" s="60"/>
      <c r="K54" s="60"/>
      <c r="L54" s="60"/>
      <c r="M54" s="60"/>
      <c r="N54" s="60"/>
      <c r="O54" s="60"/>
      <c r="P54" s="60"/>
      <c r="Q54" s="60"/>
      <c r="R54" s="60"/>
      <c r="S54" s="60"/>
      <c r="T54" s="60"/>
    </row>
    <row r="55" spans="1:20" s="31" customFormat="1" x14ac:dyDescent="0.25">
      <c r="A55" s="26" t="s">
        <v>114</v>
      </c>
      <c r="B55" s="69" t="s">
        <v>293</v>
      </c>
      <c r="C55" s="61">
        <f t="shared" ref="C55:N55" si="2">SUM(C51:C53)</f>
        <v>-89658</v>
      </c>
      <c r="D55" s="61">
        <f t="shared" si="2"/>
        <v>-329085</v>
      </c>
      <c r="E55" s="61">
        <f t="shared" si="2"/>
        <v>-26311</v>
      </c>
      <c r="F55" s="61">
        <f t="shared" si="2"/>
        <v>36868</v>
      </c>
      <c r="G55" s="61">
        <f t="shared" si="2"/>
        <v>-64450</v>
      </c>
      <c r="H55" s="61">
        <f t="shared" si="2"/>
        <v>-313641</v>
      </c>
      <c r="I55" s="61">
        <f>SUM(I51:I53)</f>
        <v>117543</v>
      </c>
      <c r="J55" s="61">
        <f t="shared" si="2"/>
        <v>115666</v>
      </c>
      <c r="K55" s="61">
        <f t="shared" si="2"/>
        <v>-143175</v>
      </c>
      <c r="L55" s="61">
        <f t="shared" si="2"/>
        <v>-382288</v>
      </c>
      <c r="M55" s="61">
        <f t="shared" si="2"/>
        <v>-153918</v>
      </c>
      <c r="N55" s="61">
        <f t="shared" si="2"/>
        <v>-60134</v>
      </c>
      <c r="O55" s="61">
        <f t="shared" ref="O55:T55" si="3">SUM(O51:O53)</f>
        <v>-90154</v>
      </c>
      <c r="P55" s="61">
        <f t="shared" si="3"/>
        <v>-303119</v>
      </c>
      <c r="Q55" s="61">
        <f t="shared" si="3"/>
        <v>-117466</v>
      </c>
      <c r="R55" s="61">
        <f t="shared" si="3"/>
        <v>-88511</v>
      </c>
      <c r="S55" s="61">
        <f t="shared" si="3"/>
        <v>-99696</v>
      </c>
      <c r="T55" s="61">
        <f t="shared" si="3"/>
        <v>204372</v>
      </c>
    </row>
    <row r="56" spans="1:20" x14ac:dyDescent="0.25">
      <c r="A56" s="19"/>
      <c r="B56" s="31"/>
      <c r="C56" s="60"/>
      <c r="D56" s="60"/>
      <c r="E56" s="60"/>
      <c r="F56" s="60"/>
      <c r="G56" s="60"/>
      <c r="H56" s="60"/>
      <c r="I56" s="60"/>
      <c r="J56" s="60"/>
      <c r="K56" s="60"/>
      <c r="L56" s="60"/>
      <c r="M56" s="60"/>
      <c r="N56" s="60"/>
      <c r="O56" s="60"/>
      <c r="P56" s="60"/>
      <c r="Q56" s="60"/>
      <c r="R56" s="60"/>
      <c r="S56" s="60"/>
      <c r="T56" s="60"/>
    </row>
    <row r="57" spans="1:20" x14ac:dyDescent="0.25">
      <c r="A57" s="19" t="s">
        <v>115</v>
      </c>
      <c r="B57" s="31" t="s">
        <v>294</v>
      </c>
      <c r="R57" s="70"/>
      <c r="S57" s="70"/>
      <c r="T57"/>
    </row>
    <row r="58" spans="1:20" x14ac:dyDescent="0.25">
      <c r="A58" s="13" t="s">
        <v>116</v>
      </c>
      <c r="B58" s="68" t="s">
        <v>295</v>
      </c>
      <c r="C58" s="59">
        <v>-592766</v>
      </c>
      <c r="D58" s="59">
        <v>0</v>
      </c>
      <c r="E58" s="59">
        <v>0</v>
      </c>
      <c r="F58" s="59">
        <v>-885579</v>
      </c>
      <c r="G58" s="59">
        <v>-2687</v>
      </c>
      <c r="H58" s="59">
        <v>-3671</v>
      </c>
      <c r="I58" s="59">
        <v>434075</v>
      </c>
      <c r="J58" s="59">
        <v>-915599</v>
      </c>
      <c r="K58" s="59"/>
      <c r="L58" s="59">
        <v>-156537</v>
      </c>
      <c r="M58" s="59">
        <v>-1137787</v>
      </c>
      <c r="N58" s="59">
        <v>-770149</v>
      </c>
      <c r="O58" s="59">
        <v>-173893</v>
      </c>
      <c r="P58" s="59">
        <v>-646549</v>
      </c>
      <c r="Q58" s="59">
        <v>-1708231</v>
      </c>
      <c r="R58" s="59">
        <v>-1977686</v>
      </c>
      <c r="S58" s="59">
        <v>-638418</v>
      </c>
      <c r="T58" s="59">
        <v>-1834081</v>
      </c>
    </row>
    <row r="59" spans="1:20" x14ac:dyDescent="0.25">
      <c r="A59" s="13" t="s">
        <v>117</v>
      </c>
      <c r="B59" s="68" t="s">
        <v>296</v>
      </c>
      <c r="C59" s="59">
        <v>546757</v>
      </c>
      <c r="D59" s="59">
        <v>13559</v>
      </c>
      <c r="E59" s="59">
        <v>14560</v>
      </c>
      <c r="F59" s="59">
        <v>858378</v>
      </c>
      <c r="G59" s="59">
        <v>0</v>
      </c>
      <c r="H59" s="59">
        <v>73852</v>
      </c>
      <c r="I59" s="59">
        <v>-492913</v>
      </c>
      <c r="J59" s="59">
        <v>711054</v>
      </c>
      <c r="K59" s="59">
        <v>51861</v>
      </c>
      <c r="L59" s="59"/>
      <c r="M59" s="59">
        <v>1079057</v>
      </c>
      <c r="N59" s="59">
        <v>689735</v>
      </c>
      <c r="O59" s="59">
        <v>79627</v>
      </c>
      <c r="P59" s="59">
        <v>463445</v>
      </c>
      <c r="Q59" s="59">
        <v>1095999</v>
      </c>
      <c r="R59" s="59">
        <v>1687146</v>
      </c>
      <c r="S59" s="59">
        <v>514408</v>
      </c>
      <c r="T59" s="59">
        <v>1097205</v>
      </c>
    </row>
    <row r="60" spans="1:20" x14ac:dyDescent="0.25">
      <c r="A60" s="13" t="s">
        <v>118</v>
      </c>
      <c r="B60" s="68" t="s">
        <v>297</v>
      </c>
      <c r="C60" s="59">
        <v>0</v>
      </c>
      <c r="D60" s="59">
        <v>0</v>
      </c>
      <c r="E60" s="59">
        <v>0</v>
      </c>
      <c r="F60" s="59">
        <v>0</v>
      </c>
      <c r="G60" s="59">
        <v>0</v>
      </c>
      <c r="H60" s="59">
        <v>0</v>
      </c>
      <c r="I60" s="59">
        <v>0</v>
      </c>
      <c r="J60" s="59">
        <v>0</v>
      </c>
      <c r="K60" s="59">
        <v>0</v>
      </c>
      <c r="L60" s="59">
        <v>0</v>
      </c>
      <c r="M60" s="59">
        <v>0</v>
      </c>
      <c r="N60" s="59">
        <v>0</v>
      </c>
      <c r="O60" s="59">
        <v>0</v>
      </c>
      <c r="P60" s="59">
        <v>0</v>
      </c>
      <c r="Q60" s="59">
        <v>0</v>
      </c>
      <c r="R60" s="59">
        <v>0</v>
      </c>
      <c r="S60" s="59">
        <v>0</v>
      </c>
      <c r="T60" s="59">
        <v>0</v>
      </c>
    </row>
    <row r="61" spans="1:20" x14ac:dyDescent="0.25">
      <c r="A61" s="13" t="s">
        <v>383</v>
      </c>
      <c r="B61" s="68" t="str">
        <f>_xlfn.TRANSLATE(A61,"pt","en")</f>
        <v>Payments for the acquisition of a subsidiary and contributions</v>
      </c>
      <c r="C61" s="59">
        <v>0</v>
      </c>
      <c r="D61" s="59">
        <v>0</v>
      </c>
      <c r="E61" s="59">
        <v>0</v>
      </c>
      <c r="F61" s="59">
        <v>0</v>
      </c>
      <c r="G61" s="59">
        <v>0</v>
      </c>
      <c r="H61" s="59">
        <v>0</v>
      </c>
      <c r="I61" s="59">
        <v>0</v>
      </c>
      <c r="J61" s="59">
        <v>0</v>
      </c>
      <c r="K61" s="59">
        <v>0</v>
      </c>
      <c r="L61" s="59">
        <v>0</v>
      </c>
      <c r="M61" s="59">
        <v>0</v>
      </c>
      <c r="N61" s="59">
        <v>0</v>
      </c>
      <c r="O61" s="59">
        <v>0</v>
      </c>
      <c r="P61" s="59">
        <v>-367</v>
      </c>
      <c r="Q61" s="59">
        <v>-367</v>
      </c>
      <c r="R61" s="59">
        <v>-374</v>
      </c>
      <c r="S61" s="59">
        <v>0</v>
      </c>
      <c r="T61" s="59">
        <v>0</v>
      </c>
    </row>
    <row r="62" spans="1:20" x14ac:dyDescent="0.25">
      <c r="A62" s="13" t="s">
        <v>119</v>
      </c>
      <c r="B62" s="68" t="s">
        <v>298</v>
      </c>
      <c r="C62" s="59"/>
      <c r="D62" s="59">
        <v>0</v>
      </c>
      <c r="E62" s="59"/>
      <c r="F62" s="59"/>
      <c r="G62" s="59">
        <v>0</v>
      </c>
      <c r="H62" s="59">
        <v>0</v>
      </c>
      <c r="I62" s="59">
        <v>0</v>
      </c>
      <c r="J62" s="59">
        <v>0</v>
      </c>
      <c r="K62" s="59">
        <v>0</v>
      </c>
      <c r="L62" s="59">
        <v>0</v>
      </c>
      <c r="M62" s="59">
        <v>0</v>
      </c>
      <c r="N62" s="59">
        <v>0</v>
      </c>
      <c r="O62" s="59">
        <v>0</v>
      </c>
      <c r="P62" s="59">
        <v>0</v>
      </c>
      <c r="Q62" s="59">
        <v>0</v>
      </c>
      <c r="R62" s="59">
        <v>0</v>
      </c>
      <c r="S62" s="59">
        <v>0</v>
      </c>
      <c r="T62" s="59">
        <v>0</v>
      </c>
    </row>
    <row r="63" spans="1:20" x14ac:dyDescent="0.25">
      <c r="A63" s="13" t="s">
        <v>394</v>
      </c>
      <c r="B63" s="68" t="s">
        <v>299</v>
      </c>
      <c r="C63" s="59">
        <v>0</v>
      </c>
      <c r="D63" s="59">
        <v>0</v>
      </c>
      <c r="E63" s="59">
        <v>0</v>
      </c>
      <c r="F63" s="59">
        <v>0</v>
      </c>
      <c r="G63" s="59">
        <v>0</v>
      </c>
      <c r="H63" s="59">
        <v>0</v>
      </c>
      <c r="I63" s="59">
        <v>0</v>
      </c>
      <c r="J63" s="59">
        <v>0</v>
      </c>
      <c r="K63" s="59">
        <v>0</v>
      </c>
      <c r="L63" s="59">
        <v>0</v>
      </c>
      <c r="M63" s="59">
        <v>0</v>
      </c>
      <c r="N63" s="59">
        <v>0</v>
      </c>
      <c r="O63" s="59">
        <v>0</v>
      </c>
      <c r="P63" s="59">
        <v>0</v>
      </c>
      <c r="Q63" s="59">
        <v>0</v>
      </c>
      <c r="R63" s="59">
        <v>0</v>
      </c>
      <c r="S63" s="59">
        <v>0</v>
      </c>
      <c r="T63" s="59">
        <v>0</v>
      </c>
    </row>
    <row r="64" spans="1:20" x14ac:dyDescent="0.25">
      <c r="A64" s="13" t="s">
        <v>120</v>
      </c>
      <c r="B64" s="68" t="s">
        <v>300</v>
      </c>
      <c r="C64" s="59">
        <v>0</v>
      </c>
      <c r="D64" s="59">
        <v>0</v>
      </c>
      <c r="E64" s="59">
        <v>49207</v>
      </c>
      <c r="F64" s="59">
        <v>97037</v>
      </c>
      <c r="G64" s="59">
        <v>41649</v>
      </c>
      <c r="H64" s="59">
        <v>0</v>
      </c>
      <c r="I64" s="59">
        <v>143145</v>
      </c>
      <c r="J64" s="59">
        <v>0</v>
      </c>
      <c r="K64" s="59">
        <v>0</v>
      </c>
      <c r="L64" s="59">
        <v>32458</v>
      </c>
      <c r="M64" s="59">
        <v>41158</v>
      </c>
      <c r="N64" s="59">
        <v>40940</v>
      </c>
      <c r="O64" s="59">
        <v>52</v>
      </c>
      <c r="P64" s="59">
        <v>0</v>
      </c>
      <c r="Q64" s="59">
        <v>16228</v>
      </c>
      <c r="R64" s="59">
        <v>20204</v>
      </c>
      <c r="S64" s="59">
        <v>0</v>
      </c>
      <c r="T64" s="59">
        <v>0</v>
      </c>
    </row>
    <row r="65" spans="1:20" x14ac:dyDescent="0.25">
      <c r="A65" s="13" t="s">
        <v>121</v>
      </c>
      <c r="B65" s="68" t="s">
        <v>301</v>
      </c>
      <c r="C65" s="59">
        <v>0</v>
      </c>
      <c r="D65" s="59">
        <v>0</v>
      </c>
      <c r="E65" s="59">
        <v>0</v>
      </c>
      <c r="F65" s="59">
        <v>0</v>
      </c>
      <c r="G65" s="59">
        <v>0</v>
      </c>
      <c r="H65" s="59">
        <v>0</v>
      </c>
      <c r="I65" s="59">
        <v>33766</v>
      </c>
      <c r="J65" s="59">
        <v>0</v>
      </c>
      <c r="K65" s="59">
        <v>0</v>
      </c>
      <c r="L65" s="59">
        <v>0</v>
      </c>
      <c r="M65" s="59">
        <v>0</v>
      </c>
      <c r="N65" s="59">
        <v>0</v>
      </c>
      <c r="O65" s="59">
        <v>0</v>
      </c>
      <c r="P65" s="59">
        <v>0</v>
      </c>
      <c r="Q65" s="59">
        <v>0</v>
      </c>
      <c r="R65" s="59">
        <v>0</v>
      </c>
      <c r="S65" s="59">
        <v>0</v>
      </c>
      <c r="T65" s="59">
        <v>0</v>
      </c>
    </row>
    <row r="66" spans="1:20" x14ac:dyDescent="0.25">
      <c r="A66" s="13" t="s">
        <v>122</v>
      </c>
      <c r="B66" s="68" t="s">
        <v>302</v>
      </c>
      <c r="C66" s="59">
        <v>0</v>
      </c>
      <c r="D66" s="59">
        <v>0</v>
      </c>
      <c r="E66" s="59">
        <v>0</v>
      </c>
      <c r="F66" s="59">
        <v>0</v>
      </c>
      <c r="G66" s="59">
        <v>0</v>
      </c>
      <c r="H66" s="59">
        <v>0</v>
      </c>
      <c r="I66" s="59">
        <v>0</v>
      </c>
      <c r="J66" s="59">
        <v>0</v>
      </c>
      <c r="K66" s="59">
        <v>0</v>
      </c>
      <c r="L66" s="59">
        <v>0</v>
      </c>
      <c r="M66" s="59">
        <v>77836</v>
      </c>
      <c r="N66" s="59">
        <v>107738</v>
      </c>
      <c r="O66" s="59">
        <v>0</v>
      </c>
      <c r="P66" s="59">
        <v>0</v>
      </c>
      <c r="Q66" s="59">
        <v>0</v>
      </c>
      <c r="R66" s="59">
        <v>0</v>
      </c>
      <c r="S66" s="59">
        <v>0</v>
      </c>
      <c r="T66" s="59">
        <v>0</v>
      </c>
    </row>
    <row r="67" spans="1:20" x14ac:dyDescent="0.25">
      <c r="A67" s="13" t="s">
        <v>123</v>
      </c>
      <c r="B67" s="68" t="s">
        <v>303</v>
      </c>
      <c r="C67" s="59">
        <v>0</v>
      </c>
      <c r="D67" s="59">
        <v>0</v>
      </c>
      <c r="E67" s="59">
        <v>0</v>
      </c>
      <c r="F67" s="59">
        <v>2165</v>
      </c>
      <c r="G67" s="59">
        <v>0</v>
      </c>
      <c r="H67" s="59">
        <v>0</v>
      </c>
      <c r="I67" s="59">
        <v>0</v>
      </c>
      <c r="J67" s="59">
        <v>0</v>
      </c>
      <c r="K67" s="59">
        <v>0</v>
      </c>
      <c r="L67" s="59">
        <v>0</v>
      </c>
      <c r="M67" s="59">
        <v>0</v>
      </c>
      <c r="N67" s="59">
        <v>0</v>
      </c>
      <c r="O67" s="59">
        <v>0</v>
      </c>
      <c r="P67" s="59">
        <v>0</v>
      </c>
      <c r="Q67" s="59">
        <v>0</v>
      </c>
      <c r="R67" s="59">
        <v>0</v>
      </c>
      <c r="S67" s="59">
        <v>0</v>
      </c>
      <c r="T67" s="59">
        <v>0</v>
      </c>
    </row>
    <row r="68" spans="1:20" x14ac:dyDescent="0.25">
      <c r="A68" s="13" t="s">
        <v>124</v>
      </c>
      <c r="B68" s="68" t="s">
        <v>304</v>
      </c>
      <c r="C68" s="59">
        <v>0</v>
      </c>
      <c r="D68" s="59">
        <v>0</v>
      </c>
      <c r="E68" s="59">
        <v>0</v>
      </c>
      <c r="F68" s="59">
        <v>9117</v>
      </c>
      <c r="G68" s="59">
        <v>0</v>
      </c>
      <c r="H68" s="59">
        <v>0</v>
      </c>
      <c r="I68" s="59">
        <v>0</v>
      </c>
      <c r="J68" s="59">
        <v>0</v>
      </c>
      <c r="K68" s="59">
        <v>0</v>
      </c>
      <c r="L68" s="59">
        <v>0</v>
      </c>
      <c r="M68" s="59">
        <v>0</v>
      </c>
      <c r="N68" s="59">
        <v>0</v>
      </c>
      <c r="O68" s="59">
        <v>0</v>
      </c>
      <c r="P68" s="59">
        <v>0</v>
      </c>
      <c r="Q68" s="59">
        <v>0</v>
      </c>
      <c r="R68" s="59">
        <v>0</v>
      </c>
      <c r="S68" s="59">
        <v>0</v>
      </c>
      <c r="T68" s="59">
        <v>0</v>
      </c>
    </row>
    <row r="69" spans="1:20" x14ac:dyDescent="0.25">
      <c r="A69" s="13" t="s">
        <v>125</v>
      </c>
      <c r="B69" s="68" t="s">
        <v>305</v>
      </c>
      <c r="C69" s="59">
        <v>0</v>
      </c>
      <c r="D69" s="59">
        <v>0</v>
      </c>
      <c r="E69" s="59">
        <v>0</v>
      </c>
      <c r="F69" s="59">
        <v>0</v>
      </c>
      <c r="G69" s="59">
        <v>0</v>
      </c>
      <c r="H69" s="59">
        <v>0</v>
      </c>
      <c r="I69" s="59">
        <v>0</v>
      </c>
      <c r="J69" s="59">
        <v>30454</v>
      </c>
      <c r="K69" s="59">
        <v>3826</v>
      </c>
      <c r="L69" s="59">
        <v>0</v>
      </c>
      <c r="M69" s="59">
        <v>0</v>
      </c>
      <c r="N69" s="59">
        <v>0</v>
      </c>
      <c r="O69" s="59">
        <v>0</v>
      </c>
      <c r="P69" s="59">
        <v>0</v>
      </c>
      <c r="Q69" s="59">
        <v>0</v>
      </c>
      <c r="R69" s="59">
        <v>0</v>
      </c>
      <c r="S69" s="59">
        <v>0</v>
      </c>
      <c r="T69" s="59">
        <v>0</v>
      </c>
    </row>
    <row r="70" spans="1:20" x14ac:dyDescent="0.25">
      <c r="A70" s="13" t="s">
        <v>126</v>
      </c>
      <c r="B70" s="68" t="s">
        <v>306</v>
      </c>
      <c r="C70" s="59">
        <v>-107862</v>
      </c>
      <c r="D70" s="59">
        <v>-91131</v>
      </c>
      <c r="E70" s="59">
        <v>-185170</v>
      </c>
      <c r="F70" s="59">
        <v>-207845</v>
      </c>
      <c r="G70" s="59">
        <v>-60866</v>
      </c>
      <c r="H70" s="59">
        <v>-127420</v>
      </c>
      <c r="I70" s="59">
        <v>-192921</v>
      </c>
      <c r="J70" s="59">
        <v>-250246</v>
      </c>
      <c r="K70" s="59">
        <v>-6863</v>
      </c>
      <c r="L70" s="59">
        <v>-87246</v>
      </c>
      <c r="M70" s="59">
        <v>-143663</v>
      </c>
      <c r="N70" s="59">
        <v>-176625</v>
      </c>
      <c r="O70" s="59">
        <v>-4973</v>
      </c>
      <c r="P70" s="59">
        <v>-12104</v>
      </c>
      <c r="Q70" s="59">
        <v>-39041</v>
      </c>
      <c r="R70" s="59">
        <v>-74696</v>
      </c>
      <c r="S70" s="59">
        <v>-13202</v>
      </c>
      <c r="T70" s="59">
        <v>-63204</v>
      </c>
    </row>
    <row r="71" spans="1:20" x14ac:dyDescent="0.25">
      <c r="A71" s="13" t="s">
        <v>127</v>
      </c>
      <c r="B71" s="68" t="s">
        <v>307</v>
      </c>
      <c r="C71" s="59">
        <v>-25</v>
      </c>
      <c r="D71" s="59">
        <v>0</v>
      </c>
      <c r="E71" s="59">
        <v>0</v>
      </c>
      <c r="F71" s="59">
        <v>0</v>
      </c>
      <c r="G71" s="59">
        <v>0</v>
      </c>
      <c r="H71" s="59">
        <v>0</v>
      </c>
      <c r="I71" s="59">
        <v>0</v>
      </c>
      <c r="J71" s="59">
        <v>0</v>
      </c>
      <c r="K71" s="59">
        <v>-363</v>
      </c>
      <c r="L71" s="59">
        <v>-136</v>
      </c>
      <c r="M71" s="59">
        <v>-136</v>
      </c>
      <c r="N71" s="59">
        <v>-136</v>
      </c>
      <c r="O71" s="59">
        <v>-604</v>
      </c>
      <c r="P71" s="59">
        <v>-604</v>
      </c>
      <c r="Q71" s="59">
        <v>-1752</v>
      </c>
      <c r="R71" s="59">
        <v>-8874</v>
      </c>
      <c r="S71" s="59">
        <v>-559</v>
      </c>
      <c r="T71" s="59">
        <v>-3014</v>
      </c>
    </row>
    <row r="72" spans="1:20" x14ac:dyDescent="0.25">
      <c r="A72" s="13" t="s">
        <v>396</v>
      </c>
      <c r="B72" s="68" t="s">
        <v>408</v>
      </c>
      <c r="C72" s="59">
        <v>0</v>
      </c>
      <c r="D72" s="59">
        <v>0</v>
      </c>
      <c r="E72" s="59">
        <v>0</v>
      </c>
      <c r="F72" s="59">
        <v>0</v>
      </c>
      <c r="G72" s="59">
        <v>0</v>
      </c>
      <c r="H72" s="59">
        <v>0</v>
      </c>
      <c r="I72" s="59">
        <v>0</v>
      </c>
      <c r="J72" s="59">
        <v>0</v>
      </c>
      <c r="K72" s="59">
        <v>0</v>
      </c>
      <c r="L72" s="59">
        <v>0</v>
      </c>
      <c r="M72" s="59">
        <v>0</v>
      </c>
      <c r="N72" s="59">
        <v>0</v>
      </c>
      <c r="O72" s="59">
        <v>0</v>
      </c>
      <c r="P72" s="59">
        <v>0</v>
      </c>
      <c r="Q72" s="59">
        <v>0</v>
      </c>
      <c r="R72" s="59">
        <v>0</v>
      </c>
      <c r="S72" s="59">
        <v>-5</v>
      </c>
      <c r="T72" s="59">
        <v>-5</v>
      </c>
    </row>
    <row r="73" spans="1:20" x14ac:dyDescent="0.25">
      <c r="A73" s="8"/>
      <c r="C73" s="8"/>
      <c r="D73" s="8"/>
      <c r="E73" s="8"/>
      <c r="F73" s="8"/>
      <c r="G73" s="8"/>
      <c r="H73" s="8"/>
      <c r="I73" s="8"/>
      <c r="J73" s="8"/>
      <c r="K73" s="8"/>
      <c r="L73" s="8"/>
      <c r="M73" s="8"/>
      <c r="N73" s="8"/>
      <c r="O73" s="8"/>
      <c r="P73" s="8"/>
      <c r="Q73" s="8"/>
      <c r="R73" s="8"/>
      <c r="S73" s="8"/>
    </row>
    <row r="74" spans="1:20" s="31" customFormat="1" x14ac:dyDescent="0.25">
      <c r="A74" s="26" t="s">
        <v>128</v>
      </c>
      <c r="B74" s="69" t="s">
        <v>308</v>
      </c>
      <c r="C74" s="61">
        <f t="shared" ref="C74:O74" si="4">SUM(C58:C72)</f>
        <v>-153896</v>
      </c>
      <c r="D74" s="61">
        <f t="shared" si="4"/>
        <v>-77572</v>
      </c>
      <c r="E74" s="61">
        <f t="shared" si="4"/>
        <v>-121403</v>
      </c>
      <c r="F74" s="61">
        <f t="shared" si="4"/>
        <v>-126727</v>
      </c>
      <c r="G74" s="61">
        <f t="shared" si="4"/>
        <v>-21904</v>
      </c>
      <c r="H74" s="61">
        <f t="shared" si="4"/>
        <v>-57239</v>
      </c>
      <c r="I74" s="61">
        <f t="shared" si="4"/>
        <v>-74848</v>
      </c>
      <c r="J74" s="61">
        <f t="shared" si="4"/>
        <v>-424337</v>
      </c>
      <c r="K74" s="61">
        <f t="shared" si="4"/>
        <v>48461</v>
      </c>
      <c r="L74" s="61">
        <f t="shared" si="4"/>
        <v>-211461</v>
      </c>
      <c r="M74" s="61">
        <f t="shared" si="4"/>
        <v>-83535</v>
      </c>
      <c r="N74" s="61">
        <f t="shared" si="4"/>
        <v>-108497</v>
      </c>
      <c r="O74" s="61">
        <f t="shared" si="4"/>
        <v>-99791</v>
      </c>
      <c r="P74" s="61">
        <f>SUM(P58:P72)</f>
        <v>-196179</v>
      </c>
      <c r="Q74" s="61">
        <f>SUM(Q58:Q72)</f>
        <v>-637164</v>
      </c>
      <c r="R74" s="61">
        <f>SUM(R58:R72)</f>
        <v>-354280</v>
      </c>
      <c r="S74" s="61">
        <f>SUM(S58:S72)</f>
        <v>-137776</v>
      </c>
      <c r="T74" s="61">
        <f>SUM(T58:T72)</f>
        <v>-803099</v>
      </c>
    </row>
    <row r="75" spans="1:20" x14ac:dyDescent="0.25">
      <c r="A75" s="19"/>
      <c r="B75" s="31"/>
      <c r="C75" s="60"/>
      <c r="D75" s="60"/>
      <c r="E75" s="60"/>
      <c r="F75" s="60"/>
      <c r="G75" s="60"/>
      <c r="H75" s="60"/>
      <c r="I75" s="60"/>
      <c r="J75" s="60"/>
      <c r="K75" s="60"/>
      <c r="L75" s="60"/>
      <c r="M75" s="60"/>
      <c r="N75" s="60"/>
      <c r="O75" s="60"/>
      <c r="P75" s="60"/>
      <c r="Q75" s="60"/>
      <c r="R75" s="60"/>
      <c r="S75" s="60"/>
      <c r="T75" s="60"/>
    </row>
    <row r="76" spans="1:20" x14ac:dyDescent="0.25">
      <c r="A76" s="19" t="s">
        <v>129</v>
      </c>
      <c r="B76" s="31" t="s">
        <v>309</v>
      </c>
      <c r="C76" s="60"/>
      <c r="D76" s="60"/>
      <c r="E76" s="60"/>
      <c r="F76" s="60"/>
      <c r="G76" s="60"/>
      <c r="H76" s="60"/>
      <c r="I76" s="60"/>
      <c r="J76" s="60"/>
      <c r="K76" s="60"/>
      <c r="L76" s="60"/>
      <c r="M76" s="60"/>
      <c r="N76" s="60"/>
      <c r="O76" s="60"/>
      <c r="P76" s="60"/>
      <c r="Q76" s="60"/>
      <c r="R76" s="60"/>
      <c r="S76" s="60"/>
    </row>
    <row r="77" spans="1:20" x14ac:dyDescent="0.25">
      <c r="A77" s="13" t="s">
        <v>130</v>
      </c>
      <c r="B77" s="68" t="s">
        <v>310</v>
      </c>
      <c r="C77" s="59">
        <v>0</v>
      </c>
      <c r="D77" s="59">
        <v>-24226</v>
      </c>
      <c r="E77" s="59">
        <v>0</v>
      </c>
      <c r="F77" s="59">
        <v>0</v>
      </c>
      <c r="G77" s="59">
        <v>0</v>
      </c>
      <c r="H77" s="59">
        <v>0</v>
      </c>
      <c r="I77" s="59">
        <v>0</v>
      </c>
      <c r="J77" s="59">
        <v>0</v>
      </c>
      <c r="K77" s="59">
        <v>0</v>
      </c>
      <c r="L77" s="59">
        <v>0</v>
      </c>
      <c r="M77" s="59">
        <v>0</v>
      </c>
      <c r="N77" s="59">
        <v>0</v>
      </c>
      <c r="O77" s="59">
        <v>0</v>
      </c>
      <c r="P77" s="59">
        <v>0</v>
      </c>
      <c r="Q77" s="59">
        <v>0</v>
      </c>
      <c r="R77" s="59">
        <v>0</v>
      </c>
      <c r="S77" s="59">
        <v>0</v>
      </c>
      <c r="T77" s="59">
        <v>0</v>
      </c>
    </row>
    <row r="78" spans="1:20" x14ac:dyDescent="0.25">
      <c r="A78" s="13" t="s">
        <v>118</v>
      </c>
      <c r="B78" s="68" t="s">
        <v>297</v>
      </c>
      <c r="C78" s="59">
        <v>0</v>
      </c>
      <c r="D78" s="59">
        <v>-25</v>
      </c>
      <c r="E78" s="59">
        <v>0</v>
      </c>
      <c r="F78" s="59">
        <v>0</v>
      </c>
      <c r="G78" s="59">
        <v>0</v>
      </c>
      <c r="H78" s="59">
        <v>0</v>
      </c>
      <c r="I78" s="59">
        <v>0</v>
      </c>
      <c r="J78" s="59">
        <v>0</v>
      </c>
      <c r="K78" s="59">
        <v>0</v>
      </c>
      <c r="L78" s="59">
        <v>0</v>
      </c>
      <c r="M78" s="59">
        <v>0</v>
      </c>
      <c r="N78" s="59">
        <v>0</v>
      </c>
      <c r="O78" s="59">
        <v>0</v>
      </c>
      <c r="P78" s="59">
        <v>0</v>
      </c>
      <c r="Q78" s="59">
        <v>0</v>
      </c>
      <c r="R78" s="59">
        <v>0</v>
      </c>
      <c r="S78" s="59">
        <v>0</v>
      </c>
      <c r="T78" s="59">
        <v>0</v>
      </c>
    </row>
    <row r="79" spans="1:20" x14ac:dyDescent="0.25">
      <c r="A79" s="13" t="s">
        <v>131</v>
      </c>
      <c r="B79" s="68" t="s">
        <v>311</v>
      </c>
      <c r="C79" s="59">
        <v>-2385</v>
      </c>
      <c r="D79" s="59">
        <v>0</v>
      </c>
      <c r="E79" s="59">
        <v>0</v>
      </c>
      <c r="F79" s="59">
        <v>-4700</v>
      </c>
      <c r="G79" s="59">
        <v>-903</v>
      </c>
      <c r="H79" s="59">
        <v>0</v>
      </c>
      <c r="I79" s="59">
        <v>-22799</v>
      </c>
      <c r="J79" s="59">
        <v>-36729</v>
      </c>
      <c r="K79" s="59">
        <v>-13896</v>
      </c>
      <c r="L79" s="59">
        <v>-29437</v>
      </c>
      <c r="M79" s="59">
        <v>-39845</v>
      </c>
      <c r="N79" s="59">
        <v>-57902</v>
      </c>
      <c r="O79" s="59">
        <v>-8888</v>
      </c>
      <c r="P79" s="59">
        <v>-32586</v>
      </c>
      <c r="Q79" s="59">
        <v>-57568</v>
      </c>
      <c r="R79" s="59">
        <v>-77061</v>
      </c>
      <c r="S79" s="59">
        <v>0</v>
      </c>
      <c r="T79" s="59">
        <v>0</v>
      </c>
    </row>
    <row r="80" spans="1:20" x14ac:dyDescent="0.25">
      <c r="A80" s="13" t="s">
        <v>132</v>
      </c>
      <c r="B80" s="68" t="s">
        <v>312</v>
      </c>
      <c r="C80" s="59">
        <v>0</v>
      </c>
      <c r="D80" s="59"/>
      <c r="E80" s="59">
        <v>0</v>
      </c>
      <c r="F80" s="59">
        <v>15755</v>
      </c>
      <c r="G80" s="59">
        <v>0</v>
      </c>
      <c r="H80" s="59">
        <v>0</v>
      </c>
      <c r="I80" s="59">
        <v>0</v>
      </c>
      <c r="J80" s="59">
        <v>145242</v>
      </c>
      <c r="K80" s="59">
        <v>0</v>
      </c>
      <c r="L80" s="59"/>
      <c r="M80" s="59">
        <v>0</v>
      </c>
      <c r="N80" s="59">
        <v>0</v>
      </c>
      <c r="O80" s="59">
        <v>0</v>
      </c>
      <c r="P80" s="59">
        <v>0</v>
      </c>
      <c r="Q80" s="59">
        <v>0</v>
      </c>
      <c r="R80" s="59">
        <v>0</v>
      </c>
      <c r="S80" s="59">
        <v>0</v>
      </c>
      <c r="T80" s="59">
        <v>0</v>
      </c>
    </row>
    <row r="81" spans="1:21" x14ac:dyDescent="0.25">
      <c r="A81" s="13" t="s">
        <v>190</v>
      </c>
      <c r="B81" s="68" t="s">
        <v>313</v>
      </c>
      <c r="C81" s="59">
        <v>0</v>
      </c>
      <c r="D81" s="59"/>
      <c r="E81" s="59">
        <v>0</v>
      </c>
      <c r="F81" s="59">
        <v>0</v>
      </c>
      <c r="G81" s="59">
        <v>0</v>
      </c>
      <c r="H81" s="59">
        <v>0</v>
      </c>
      <c r="I81" s="59">
        <v>0</v>
      </c>
      <c r="J81" s="59">
        <v>172569</v>
      </c>
      <c r="K81" s="59">
        <v>1419</v>
      </c>
      <c r="L81" s="59"/>
      <c r="M81" s="59"/>
      <c r="N81" s="59">
        <v>0</v>
      </c>
      <c r="O81" s="59">
        <v>0</v>
      </c>
      <c r="P81" s="59">
        <v>0</v>
      </c>
      <c r="Q81" s="59">
        <v>0</v>
      </c>
      <c r="R81" s="59">
        <v>0</v>
      </c>
      <c r="S81" s="59">
        <v>0</v>
      </c>
      <c r="T81" s="59">
        <v>0</v>
      </c>
    </row>
    <row r="82" spans="1:21" x14ac:dyDescent="0.25">
      <c r="A82" s="13" t="s">
        <v>189</v>
      </c>
      <c r="B82" s="68" t="s">
        <v>314</v>
      </c>
      <c r="C82" s="59">
        <v>0</v>
      </c>
      <c r="D82" s="59">
        <v>0</v>
      </c>
      <c r="E82" s="59">
        <v>-425</v>
      </c>
      <c r="F82" s="59">
        <v>-1696</v>
      </c>
      <c r="G82" s="59">
        <v>0</v>
      </c>
      <c r="H82" s="59">
        <v>-2993</v>
      </c>
      <c r="I82" s="59">
        <v>-3233</v>
      </c>
      <c r="J82" s="59">
        <v>-4401</v>
      </c>
      <c r="K82" s="59">
        <v>-1273</v>
      </c>
      <c r="L82" s="59">
        <v>-2733</v>
      </c>
      <c r="M82" s="59">
        <v>-4283</v>
      </c>
      <c r="N82" s="59">
        <v>-5583</v>
      </c>
      <c r="O82" s="59">
        <v>-1821</v>
      </c>
      <c r="P82" s="59">
        <v>-7667</v>
      </c>
      <c r="Q82" s="59">
        <v>-6469</v>
      </c>
      <c r="R82" s="59">
        <v>-10823</v>
      </c>
      <c r="S82" s="59">
        <v>-430</v>
      </c>
      <c r="T82" s="59">
        <v>-9761</v>
      </c>
    </row>
    <row r="83" spans="1:21" x14ac:dyDescent="0.25">
      <c r="A83" s="13" t="s">
        <v>133</v>
      </c>
      <c r="B83" s="68" t="s">
        <v>315</v>
      </c>
      <c r="C83" s="59">
        <v>0</v>
      </c>
      <c r="D83" s="59">
        <v>0</v>
      </c>
      <c r="E83" s="59">
        <v>0</v>
      </c>
      <c r="F83" s="59">
        <v>0</v>
      </c>
      <c r="G83" s="59">
        <v>0</v>
      </c>
      <c r="H83" s="59">
        <v>0</v>
      </c>
      <c r="I83" s="59">
        <v>0</v>
      </c>
      <c r="J83" s="59">
        <v>0</v>
      </c>
      <c r="K83" s="59">
        <v>-84596</v>
      </c>
      <c r="L83" s="59">
        <v>-84596</v>
      </c>
      <c r="M83" s="59">
        <v>-84596</v>
      </c>
      <c r="N83" s="59">
        <v>-104596</v>
      </c>
      <c r="O83" s="59">
        <v>-17732</v>
      </c>
      <c r="P83" s="59">
        <v>-17732</v>
      </c>
      <c r="Q83" s="59">
        <v>-17732</v>
      </c>
      <c r="R83" s="59">
        <v>-17732</v>
      </c>
      <c r="S83" s="59">
        <v>0</v>
      </c>
      <c r="T83" s="59">
        <v>0</v>
      </c>
    </row>
    <row r="84" spans="1:21" x14ac:dyDescent="0.25">
      <c r="A84" s="13" t="s">
        <v>30</v>
      </c>
      <c r="B84" s="68" t="s">
        <v>316</v>
      </c>
      <c r="C84" s="59">
        <v>0</v>
      </c>
      <c r="D84" s="59">
        <v>0</v>
      </c>
      <c r="E84" s="59">
        <v>0</v>
      </c>
      <c r="F84" s="59">
        <v>0</v>
      </c>
      <c r="G84" s="59">
        <v>0</v>
      </c>
      <c r="H84" s="59">
        <v>0</v>
      </c>
      <c r="I84" s="59">
        <v>0</v>
      </c>
      <c r="J84" s="59">
        <v>0</v>
      </c>
      <c r="K84" s="59">
        <v>0</v>
      </c>
      <c r="L84" s="59">
        <v>0</v>
      </c>
      <c r="M84" s="59">
        <v>0</v>
      </c>
      <c r="N84" s="59">
        <v>0</v>
      </c>
      <c r="O84" s="59">
        <v>0</v>
      </c>
      <c r="P84" s="59">
        <v>0</v>
      </c>
      <c r="Q84" s="59">
        <v>0</v>
      </c>
      <c r="R84" s="59">
        <v>-39990</v>
      </c>
      <c r="S84" s="59">
        <v>0</v>
      </c>
      <c r="T84" s="59">
        <v>0</v>
      </c>
    </row>
    <row r="85" spans="1:21" x14ac:dyDescent="0.25">
      <c r="A85" s="13" t="s">
        <v>392</v>
      </c>
      <c r="B85" s="68" t="s">
        <v>317</v>
      </c>
      <c r="C85" s="59">
        <v>-144342</v>
      </c>
      <c r="D85" s="59">
        <v>-51628</v>
      </c>
      <c r="E85" s="59">
        <v>0</v>
      </c>
      <c r="F85" s="59">
        <v>-489784</v>
      </c>
      <c r="G85" s="59">
        <v>-60182</v>
      </c>
      <c r="H85" s="59">
        <v>-71379</v>
      </c>
      <c r="I85" s="59">
        <v>-316431</v>
      </c>
      <c r="J85" s="59">
        <v>-450202</v>
      </c>
      <c r="K85" s="59">
        <v>0</v>
      </c>
      <c r="L85" s="59">
        <v>0</v>
      </c>
      <c r="M85" s="59">
        <v>0</v>
      </c>
      <c r="N85" s="59">
        <v>0</v>
      </c>
      <c r="O85" s="59">
        <v>0</v>
      </c>
      <c r="P85" s="59">
        <v>0</v>
      </c>
      <c r="Q85" s="59">
        <v>0</v>
      </c>
      <c r="R85" s="59">
        <v>0</v>
      </c>
      <c r="S85" s="59">
        <v>0</v>
      </c>
      <c r="T85" s="59">
        <v>0</v>
      </c>
      <c r="U85" s="62"/>
    </row>
    <row r="86" spans="1:21" x14ac:dyDescent="0.25">
      <c r="A86" s="13" t="s">
        <v>393</v>
      </c>
      <c r="B86" s="68" t="s">
        <v>318</v>
      </c>
      <c r="C86" s="59">
        <v>0</v>
      </c>
      <c r="D86" s="59">
        <v>0</v>
      </c>
      <c r="E86" s="59">
        <v>0</v>
      </c>
      <c r="F86" s="59">
        <v>0</v>
      </c>
      <c r="G86" s="59">
        <v>0</v>
      </c>
      <c r="H86" s="59">
        <v>0</v>
      </c>
      <c r="I86" s="59">
        <v>0</v>
      </c>
      <c r="J86" s="59">
        <v>0</v>
      </c>
      <c r="K86" s="59">
        <v>0</v>
      </c>
      <c r="L86" s="59">
        <v>21774</v>
      </c>
      <c r="M86" s="59">
        <v>-21770</v>
      </c>
      <c r="N86" s="59">
        <v>-21770</v>
      </c>
      <c r="O86" s="59">
        <v>0</v>
      </c>
      <c r="P86" s="59">
        <v>0</v>
      </c>
      <c r="Q86" s="59">
        <v>0</v>
      </c>
      <c r="R86" s="59">
        <v>-811</v>
      </c>
      <c r="S86" s="59">
        <v>0</v>
      </c>
      <c r="T86" s="59">
        <v>0</v>
      </c>
    </row>
    <row r="87" spans="1:21" x14ac:dyDescent="0.25">
      <c r="A87" s="13" t="s">
        <v>135</v>
      </c>
      <c r="B87" s="68" t="s">
        <v>319</v>
      </c>
      <c r="C87" s="59">
        <v>420892</v>
      </c>
      <c r="D87" s="59">
        <v>0</v>
      </c>
      <c r="E87" s="59">
        <v>0</v>
      </c>
      <c r="F87" s="59">
        <v>0</v>
      </c>
      <c r="G87" s="59">
        <v>0</v>
      </c>
      <c r="H87" s="59">
        <v>0</v>
      </c>
      <c r="I87" s="59">
        <v>0</v>
      </c>
      <c r="J87" s="59">
        <v>0</v>
      </c>
      <c r="K87" s="59">
        <v>0</v>
      </c>
      <c r="L87" s="59">
        <v>300000</v>
      </c>
      <c r="M87" s="59">
        <v>300000</v>
      </c>
      <c r="N87" s="59">
        <v>300000</v>
      </c>
      <c r="O87" s="59">
        <v>0</v>
      </c>
      <c r="P87" s="59">
        <v>0</v>
      </c>
      <c r="Q87" s="59">
        <v>0</v>
      </c>
      <c r="R87" s="59">
        <v>0</v>
      </c>
      <c r="S87" s="59">
        <v>0</v>
      </c>
      <c r="T87" s="59">
        <v>0</v>
      </c>
    </row>
    <row r="88" spans="1:21" x14ac:dyDescent="0.25">
      <c r="A88" s="13" t="s">
        <v>136</v>
      </c>
      <c r="B88" s="68" t="s">
        <v>320</v>
      </c>
      <c r="C88" s="59">
        <v>0</v>
      </c>
      <c r="D88" s="59">
        <v>0</v>
      </c>
      <c r="E88" s="59">
        <v>0</v>
      </c>
      <c r="F88" s="59">
        <v>0</v>
      </c>
      <c r="G88" s="59">
        <v>0</v>
      </c>
      <c r="H88" s="59">
        <v>0</v>
      </c>
      <c r="I88" s="59">
        <v>0</v>
      </c>
      <c r="J88" s="59">
        <v>0</v>
      </c>
      <c r="K88" s="59">
        <v>0</v>
      </c>
      <c r="L88" s="59">
        <v>-10306</v>
      </c>
      <c r="M88" s="59">
        <v>-10306</v>
      </c>
      <c r="N88" s="59">
        <v>-10306</v>
      </c>
      <c r="O88" s="59">
        <v>0</v>
      </c>
      <c r="P88" s="59">
        <v>0</v>
      </c>
      <c r="Q88" s="59">
        <v>0</v>
      </c>
      <c r="R88" s="59">
        <v>0</v>
      </c>
      <c r="S88" s="59">
        <v>0</v>
      </c>
      <c r="T88" s="59">
        <v>0</v>
      </c>
    </row>
    <row r="89" spans="1:21" x14ac:dyDescent="0.25">
      <c r="A89" s="13" t="s">
        <v>137</v>
      </c>
      <c r="B89" s="68" t="s">
        <v>321</v>
      </c>
      <c r="C89" s="59">
        <v>0</v>
      </c>
      <c r="D89" s="59">
        <v>0</v>
      </c>
      <c r="E89" s="59">
        <v>0</v>
      </c>
      <c r="F89" s="59">
        <v>0</v>
      </c>
      <c r="G89" s="59">
        <v>0</v>
      </c>
      <c r="H89" s="59">
        <v>0</v>
      </c>
      <c r="I89" s="59">
        <v>0</v>
      </c>
      <c r="J89" s="59">
        <v>0</v>
      </c>
      <c r="K89" s="59">
        <v>0</v>
      </c>
      <c r="L89" s="59">
        <v>-6874</v>
      </c>
      <c r="M89" s="59">
        <v>-11842</v>
      </c>
      <c r="N89" s="59">
        <v>-11842</v>
      </c>
      <c r="O89" s="59">
        <v>0</v>
      </c>
      <c r="P89" s="59">
        <v>0</v>
      </c>
      <c r="Q89" s="59">
        <v>0</v>
      </c>
      <c r="R89" s="59">
        <v>0</v>
      </c>
      <c r="S89" s="59">
        <v>0</v>
      </c>
      <c r="T89" s="59">
        <v>0</v>
      </c>
    </row>
    <row r="90" spans="1:21" x14ac:dyDescent="0.25">
      <c r="A90" s="13" t="s">
        <v>138</v>
      </c>
      <c r="B90" s="68" t="s">
        <v>322</v>
      </c>
      <c r="C90" s="59">
        <v>0</v>
      </c>
      <c r="D90" s="59">
        <v>0</v>
      </c>
      <c r="E90" s="59">
        <v>-105097</v>
      </c>
      <c r="F90" s="59">
        <v>0</v>
      </c>
      <c r="G90" s="59">
        <v>0</v>
      </c>
      <c r="H90" s="59">
        <v>0</v>
      </c>
      <c r="I90" s="59">
        <v>0</v>
      </c>
      <c r="J90" s="59">
        <v>-26304</v>
      </c>
      <c r="K90" s="59">
        <v>-20393</v>
      </c>
      <c r="L90" s="59">
        <v>-23647</v>
      </c>
      <c r="M90" s="59">
        <v>-872900</v>
      </c>
      <c r="N90" s="59">
        <v>-1024765</v>
      </c>
      <c r="O90" s="59">
        <v>-102390</v>
      </c>
      <c r="P90" s="59">
        <v>-117403</v>
      </c>
      <c r="Q90" s="59">
        <v>-142461</v>
      </c>
      <c r="R90" s="59">
        <v>-154928</v>
      </c>
      <c r="S90" s="59">
        <v>-46766</v>
      </c>
      <c r="T90" s="59">
        <v>-40611</v>
      </c>
    </row>
    <row r="91" spans="1:21" x14ac:dyDescent="0.25">
      <c r="A91" s="13" t="s">
        <v>139</v>
      </c>
      <c r="B91" s="68" t="s">
        <v>323</v>
      </c>
      <c r="C91" s="59">
        <v>174394</v>
      </c>
      <c r="D91" s="59">
        <v>295551</v>
      </c>
      <c r="E91" s="59">
        <v>380163</v>
      </c>
      <c r="F91" s="59">
        <v>586612</v>
      </c>
      <c r="G91" s="59">
        <v>130618</v>
      </c>
      <c r="H91" s="59">
        <v>400346</v>
      </c>
      <c r="I91" s="59">
        <v>719346</v>
      </c>
      <c r="J91" s="59">
        <v>719346</v>
      </c>
      <c r="K91" s="59">
        <v>241209</v>
      </c>
      <c r="L91" s="59">
        <v>365878</v>
      </c>
      <c r="M91" s="59">
        <v>683076</v>
      </c>
      <c r="N91" s="59">
        <v>873092</v>
      </c>
      <c r="O91" s="59">
        <v>536467</v>
      </c>
      <c r="P91" s="59">
        <v>536467</v>
      </c>
      <c r="Q91" s="59">
        <v>1035647</v>
      </c>
      <c r="R91" s="59">
        <v>1035241</v>
      </c>
      <c r="S91" s="59">
        <v>11558</v>
      </c>
      <c r="T91" s="59">
        <v>298700</v>
      </c>
    </row>
    <row r="92" spans="1:21" x14ac:dyDescent="0.25">
      <c r="C92" s="60"/>
      <c r="D92" s="60"/>
      <c r="E92" s="60"/>
      <c r="F92" s="60"/>
      <c r="G92" s="60"/>
      <c r="H92" s="60"/>
      <c r="I92" s="60"/>
      <c r="J92" s="60"/>
      <c r="K92" s="60"/>
      <c r="L92" s="60"/>
      <c r="M92" s="60"/>
      <c r="N92" s="60"/>
      <c r="O92" s="60"/>
      <c r="P92" s="60"/>
      <c r="Q92" s="60"/>
      <c r="R92" s="60"/>
      <c r="S92" s="60"/>
      <c r="T92" s="60"/>
    </row>
    <row r="93" spans="1:21" s="31" customFormat="1" x14ac:dyDescent="0.25">
      <c r="A93" s="26" t="s">
        <v>140</v>
      </c>
      <c r="B93" s="69" t="s">
        <v>324</v>
      </c>
      <c r="C93" s="61">
        <f>SUM(C77:C91)</f>
        <v>448559</v>
      </c>
      <c r="D93" s="61">
        <f t="shared" ref="D93:P93" si="5">SUM(D77:D91)</f>
        <v>219672</v>
      </c>
      <c r="E93" s="61">
        <f t="shared" si="5"/>
        <v>274641</v>
      </c>
      <c r="F93" s="61">
        <f t="shared" si="5"/>
        <v>106187</v>
      </c>
      <c r="G93" s="61">
        <f t="shared" si="5"/>
        <v>69533</v>
      </c>
      <c r="H93" s="61">
        <f t="shared" si="5"/>
        <v>325974</v>
      </c>
      <c r="I93" s="61">
        <f t="shared" si="5"/>
        <v>376883</v>
      </c>
      <c r="J93" s="61">
        <f t="shared" si="5"/>
        <v>519521</v>
      </c>
      <c r="K93" s="61">
        <f t="shared" si="5"/>
        <v>122470</v>
      </c>
      <c r="L93" s="61">
        <f t="shared" si="5"/>
        <v>530059</v>
      </c>
      <c r="M93" s="61">
        <f t="shared" si="5"/>
        <v>-62466</v>
      </c>
      <c r="N93" s="61">
        <f t="shared" si="5"/>
        <v>-63672</v>
      </c>
      <c r="O93" s="61">
        <f t="shared" si="5"/>
        <v>405636</v>
      </c>
      <c r="P93" s="61">
        <f t="shared" si="5"/>
        <v>361079</v>
      </c>
      <c r="Q93" s="61">
        <f t="shared" ref="Q93:R93" si="6">SUM(Q77:Q91)</f>
        <v>811417</v>
      </c>
      <c r="R93" s="61">
        <f t="shared" si="6"/>
        <v>733896</v>
      </c>
      <c r="S93" s="61">
        <f t="shared" ref="S93" si="7">SUM(S77:S91)</f>
        <v>-35638</v>
      </c>
      <c r="T93" s="61">
        <f>SUM(T77:T91)</f>
        <v>248328</v>
      </c>
    </row>
    <row r="94" spans="1:21" s="31" customFormat="1" x14ac:dyDescent="0.25">
      <c r="A94" s="19"/>
      <c r="B94" s="68"/>
      <c r="C94" s="60"/>
      <c r="D94" s="60"/>
      <c r="E94" s="60"/>
      <c r="F94" s="60"/>
      <c r="G94" s="60"/>
      <c r="H94" s="60"/>
      <c r="I94" s="62"/>
      <c r="J94" s="62"/>
      <c r="K94" s="62"/>
      <c r="L94" s="62"/>
      <c r="M94" s="62"/>
      <c r="N94" s="62"/>
      <c r="O94" s="62"/>
      <c r="P94" s="62"/>
      <c r="Q94" s="62"/>
      <c r="R94" s="62"/>
      <c r="S94" s="62"/>
      <c r="T94" s="62"/>
    </row>
    <row r="95" spans="1:21" x14ac:dyDescent="0.25">
      <c r="A95" s="13" t="s">
        <v>141</v>
      </c>
      <c r="B95" s="68" t="s">
        <v>325</v>
      </c>
      <c r="C95" s="59">
        <v>0</v>
      </c>
      <c r="D95" s="59">
        <v>0</v>
      </c>
      <c r="E95" s="59">
        <v>0</v>
      </c>
      <c r="F95" s="59">
        <v>0</v>
      </c>
      <c r="G95" s="59">
        <v>0</v>
      </c>
      <c r="H95" s="59">
        <v>0</v>
      </c>
      <c r="I95" s="59">
        <v>0</v>
      </c>
      <c r="J95" s="59">
        <v>0</v>
      </c>
      <c r="K95" s="59">
        <v>0</v>
      </c>
      <c r="L95" s="59">
        <v>2181</v>
      </c>
      <c r="M95" s="59">
        <f>1650</f>
        <v>1650</v>
      </c>
      <c r="N95" s="59">
        <v>5241</v>
      </c>
      <c r="O95" s="59">
        <v>465</v>
      </c>
      <c r="P95" s="59">
        <v>-3059</v>
      </c>
      <c r="Q95" s="59">
        <v>-6882</v>
      </c>
      <c r="R95" s="59">
        <v>-2754</v>
      </c>
      <c r="S95" s="59">
        <v>-1617</v>
      </c>
      <c r="T95" s="59">
        <v>-2001</v>
      </c>
    </row>
    <row r="96" spans="1:21" x14ac:dyDescent="0.25">
      <c r="C96" s="62"/>
      <c r="D96" s="62"/>
      <c r="E96" s="62"/>
      <c r="F96" s="62"/>
      <c r="G96" s="62"/>
      <c r="H96" s="62"/>
      <c r="I96" s="62"/>
      <c r="J96" s="62"/>
      <c r="K96" s="62"/>
      <c r="L96" s="62"/>
      <c r="M96" s="62"/>
      <c r="N96" s="62"/>
      <c r="O96" s="62"/>
      <c r="P96" s="62"/>
      <c r="Q96" s="62"/>
      <c r="R96" s="62"/>
      <c r="S96" s="62"/>
      <c r="T96" s="62"/>
    </row>
    <row r="97" spans="1:20" x14ac:dyDescent="0.25">
      <c r="A97" s="13" t="s">
        <v>142</v>
      </c>
      <c r="B97" s="68" t="s">
        <v>326</v>
      </c>
      <c r="C97" s="59">
        <v>33406</v>
      </c>
      <c r="D97" s="59">
        <v>238411</v>
      </c>
      <c r="E97" s="59">
        <v>238335</v>
      </c>
      <c r="F97" s="59">
        <v>238411</v>
      </c>
      <c r="G97" s="59">
        <v>254739</v>
      </c>
      <c r="H97" s="59">
        <v>254739</v>
      </c>
      <c r="I97" s="59">
        <v>254739</v>
      </c>
      <c r="J97" s="59">
        <v>254739</v>
      </c>
      <c r="K97" s="59">
        <v>465589</v>
      </c>
      <c r="L97" s="59">
        <v>465589</v>
      </c>
      <c r="M97" s="59">
        <v>465589</v>
      </c>
      <c r="N97" s="59">
        <v>465589</v>
      </c>
      <c r="O97" s="59">
        <v>238527</v>
      </c>
      <c r="P97" s="59">
        <v>238527</v>
      </c>
      <c r="Q97" s="59">
        <v>238527</v>
      </c>
      <c r="R97" s="59">
        <v>238527</v>
      </c>
      <c r="S97" s="59">
        <v>526878</v>
      </c>
      <c r="T97" s="59">
        <v>526878</v>
      </c>
    </row>
    <row r="98" spans="1:20" x14ac:dyDescent="0.25">
      <c r="A98" s="13" t="s">
        <v>191</v>
      </c>
      <c r="B98" s="68" t="s">
        <v>327</v>
      </c>
      <c r="C98" s="59">
        <v>238411</v>
      </c>
      <c r="D98" s="59">
        <v>51426</v>
      </c>
      <c r="E98" s="59">
        <v>365261</v>
      </c>
      <c r="F98" s="59">
        <v>254739</v>
      </c>
      <c r="G98" s="59">
        <v>237918</v>
      </c>
      <c r="H98" s="59">
        <v>209833</v>
      </c>
      <c r="I98" s="59">
        <v>674317</v>
      </c>
      <c r="J98" s="59">
        <v>465589</v>
      </c>
      <c r="K98" s="59">
        <v>493345</v>
      </c>
      <c r="L98" s="59">
        <v>404080</v>
      </c>
      <c r="M98" s="59">
        <v>167320</v>
      </c>
      <c r="N98" s="59">
        <v>238527</v>
      </c>
      <c r="O98" s="59">
        <v>454683</v>
      </c>
      <c r="P98" s="59">
        <v>97249</v>
      </c>
      <c r="Q98" s="59">
        <v>288432</v>
      </c>
      <c r="R98" s="59">
        <v>526878</v>
      </c>
      <c r="S98" s="59">
        <v>252151</v>
      </c>
      <c r="T98" s="59">
        <v>174478</v>
      </c>
    </row>
    <row r="99" spans="1:20" x14ac:dyDescent="0.25">
      <c r="C99" s="60"/>
      <c r="D99" s="60"/>
      <c r="E99" s="60"/>
      <c r="F99" s="60"/>
      <c r="G99" s="60"/>
      <c r="H99" s="60"/>
      <c r="I99" s="60"/>
      <c r="J99" s="60"/>
      <c r="K99" s="60"/>
      <c r="L99" s="60"/>
      <c r="M99" s="60"/>
      <c r="N99" s="60"/>
      <c r="O99" s="60"/>
      <c r="P99" s="60"/>
      <c r="Q99" s="60"/>
      <c r="R99" s="60"/>
      <c r="S99" s="60"/>
      <c r="T99" s="60"/>
    </row>
    <row r="100" spans="1:20" s="31" customFormat="1" x14ac:dyDescent="0.25">
      <c r="A100" s="26" t="s">
        <v>143</v>
      </c>
      <c r="B100" s="69" t="s">
        <v>328</v>
      </c>
      <c r="C100" s="61">
        <f t="shared" ref="C100:O100" si="8">C93+C74+C55+C95</f>
        <v>205005</v>
      </c>
      <c r="D100" s="61">
        <f t="shared" si="8"/>
        <v>-186985</v>
      </c>
      <c r="E100" s="61">
        <f t="shared" si="8"/>
        <v>126927</v>
      </c>
      <c r="F100" s="61">
        <f t="shared" si="8"/>
        <v>16328</v>
      </c>
      <c r="G100" s="61">
        <f t="shared" si="8"/>
        <v>-16821</v>
      </c>
      <c r="H100" s="61">
        <f t="shared" si="8"/>
        <v>-44906</v>
      </c>
      <c r="I100" s="61">
        <f t="shared" si="8"/>
        <v>419578</v>
      </c>
      <c r="J100" s="61">
        <f t="shared" si="8"/>
        <v>210850</v>
      </c>
      <c r="K100" s="61">
        <f t="shared" si="8"/>
        <v>27756</v>
      </c>
      <c r="L100" s="61">
        <f t="shared" si="8"/>
        <v>-61509</v>
      </c>
      <c r="M100" s="61">
        <f t="shared" si="8"/>
        <v>-298269</v>
      </c>
      <c r="N100" s="61">
        <f t="shared" si="8"/>
        <v>-227062</v>
      </c>
      <c r="O100" s="61">
        <f t="shared" si="8"/>
        <v>216156</v>
      </c>
      <c r="P100" s="61">
        <f>P93+P74+P55+P95</f>
        <v>-141278</v>
      </c>
      <c r="Q100" s="61">
        <f>Q93+Q74+Q55+Q95</f>
        <v>49905</v>
      </c>
      <c r="R100" s="61">
        <f>R93+R74+R55+R95</f>
        <v>288351</v>
      </c>
      <c r="S100" s="61">
        <f>S93+S74+S55+S95</f>
        <v>-274727</v>
      </c>
      <c r="T100" s="61">
        <f>T93+T74+T55+T95</f>
        <v>-352400</v>
      </c>
    </row>
    <row r="101" spans="1:20" x14ac:dyDescent="0.25">
      <c r="A101" s="19"/>
      <c r="B101" s="76"/>
      <c r="C101" s="60"/>
      <c r="D101" s="60"/>
      <c r="E101" s="60"/>
      <c r="F101" s="60"/>
      <c r="G101" s="60"/>
      <c r="H101" s="60"/>
      <c r="I101" s="60"/>
      <c r="J101" s="60"/>
      <c r="K101" s="60"/>
      <c r="L101" s="60"/>
      <c r="M101" s="60"/>
      <c r="N101" s="60"/>
      <c r="O101" s="75"/>
      <c r="P101" s="75"/>
      <c r="Q101" s="75"/>
      <c r="R101" s="75"/>
      <c r="S101" s="75"/>
      <c r="T101" s="31"/>
    </row>
    <row r="102" spans="1:20" s="31" customFormat="1" x14ac:dyDescent="0.25">
      <c r="A102" s="19" t="s">
        <v>144</v>
      </c>
      <c r="B102" s="31" t="s">
        <v>329</v>
      </c>
      <c r="C102" s="60"/>
      <c r="D102" s="60"/>
      <c r="E102" s="60"/>
      <c r="F102" s="60"/>
      <c r="G102" s="60"/>
      <c r="H102" s="60"/>
      <c r="I102" s="60"/>
      <c r="J102" s="60"/>
      <c r="K102" s="63"/>
      <c r="L102" s="83"/>
      <c r="M102" s="83"/>
      <c r="N102" s="83"/>
      <c r="O102" s="63"/>
      <c r="P102" s="63"/>
      <c r="Q102" s="63"/>
      <c r="R102" s="63"/>
      <c r="S102" s="63"/>
      <c r="T102" s="8"/>
    </row>
    <row r="103" spans="1:20" x14ac:dyDescent="0.25">
      <c r="C103" s="71"/>
      <c r="D103" s="71"/>
      <c r="E103" s="71"/>
      <c r="F103" s="71"/>
      <c r="G103" s="71"/>
      <c r="H103" s="71"/>
      <c r="I103" s="71"/>
      <c r="J103" s="71"/>
      <c r="K103" s="71"/>
      <c r="L103" s="71"/>
      <c r="M103" s="71"/>
      <c r="N103" s="71"/>
      <c r="O103" s="63"/>
      <c r="P103" s="63"/>
      <c r="Q103" s="63"/>
      <c r="R103" s="63"/>
      <c r="S103" s="63"/>
    </row>
    <row r="104" spans="1:20" x14ac:dyDescent="0.25">
      <c r="M104" s="71"/>
      <c r="O104"/>
      <c r="P104"/>
      <c r="Q104"/>
      <c r="R104"/>
      <c r="S104"/>
    </row>
    <row r="105" spans="1:20" x14ac:dyDescent="0.25">
      <c r="M105" s="72"/>
      <c r="O105"/>
      <c r="P105"/>
      <c r="Q105"/>
      <c r="R105"/>
      <c r="S105"/>
    </row>
    <row r="106" spans="1:20" x14ac:dyDescent="0.25">
      <c r="O106"/>
      <c r="P106"/>
      <c r="Q106"/>
      <c r="R106"/>
      <c r="S106"/>
    </row>
    <row r="107" spans="1:20" x14ac:dyDescent="0.25">
      <c r="O107"/>
      <c r="P107"/>
      <c r="Q107"/>
      <c r="R107"/>
      <c r="S107"/>
    </row>
    <row r="108" spans="1:20" x14ac:dyDescent="0.25">
      <c r="O108"/>
      <c r="P108"/>
      <c r="Q108"/>
      <c r="R108"/>
      <c r="S108"/>
    </row>
    <row r="109" spans="1:20" x14ac:dyDescent="0.25">
      <c r="O109"/>
      <c r="P109"/>
      <c r="Q109"/>
      <c r="R109"/>
      <c r="S109"/>
    </row>
    <row r="110" spans="1:20" x14ac:dyDescent="0.25">
      <c r="O110"/>
      <c r="P110"/>
      <c r="Q110"/>
      <c r="R110"/>
      <c r="S110"/>
    </row>
    <row r="111" spans="1:20" x14ac:dyDescent="0.25">
      <c r="O111"/>
      <c r="P111"/>
      <c r="Q111"/>
      <c r="R111"/>
      <c r="S111"/>
    </row>
  </sheetData>
  <pageMargins left="0.511811024" right="0.511811024" top="0.78740157499999996" bottom="0.78740157499999996" header="0.31496062000000002" footer="0.31496062000000002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theme="9" tint="-0.499984740745262"/>
  </sheetPr>
  <dimension ref="A1:H21"/>
  <sheetViews>
    <sheetView showGridLines="0" zoomScale="85" zoomScaleNormal="85" workbookViewId="0">
      <selection activeCell="H8" sqref="H8"/>
    </sheetView>
  </sheetViews>
  <sheetFormatPr defaultRowHeight="15" outlineLevelCol="1" x14ac:dyDescent="0.25"/>
  <cols>
    <col min="1" max="1" width="35.875" bestFit="1" customWidth="1"/>
    <col min="2" max="2" width="40.625" hidden="1" customWidth="1" outlineLevel="1"/>
    <col min="3" max="3" width="13.25" customWidth="1" collapsed="1"/>
    <col min="4" max="8" width="13.25" customWidth="1"/>
  </cols>
  <sheetData>
    <row r="1" spans="1:8" s="36" customFormat="1" ht="18" x14ac:dyDescent="0.35">
      <c r="A1" s="47"/>
      <c r="B1" s="47"/>
    </row>
    <row r="2" spans="1:8" s="36" customFormat="1" ht="18" x14ac:dyDescent="0.35">
      <c r="A2" s="45" t="s">
        <v>146</v>
      </c>
      <c r="B2" s="45" t="s">
        <v>344</v>
      </c>
      <c r="C2" s="45">
        <v>2021</v>
      </c>
      <c r="D2" s="45">
        <v>2022</v>
      </c>
      <c r="E2" s="45">
        <v>2023</v>
      </c>
      <c r="F2" s="45">
        <v>2024</v>
      </c>
      <c r="G2" s="45">
        <v>2025</v>
      </c>
      <c r="H2" s="45">
        <v>2026</v>
      </c>
    </row>
    <row r="3" spans="1:8" s="36" customFormat="1" ht="18" x14ac:dyDescent="0.35">
      <c r="A3" s="46" t="s">
        <v>147</v>
      </c>
      <c r="B3" s="46" t="s">
        <v>147</v>
      </c>
      <c r="C3" s="46">
        <v>6.1</v>
      </c>
      <c r="D3" s="46">
        <v>7.4</v>
      </c>
      <c r="E3" s="46">
        <v>8.5</v>
      </c>
      <c r="F3" s="58">
        <v>8</v>
      </c>
      <c r="G3" s="58">
        <v>10</v>
      </c>
      <c r="H3" s="58" t="s">
        <v>389</v>
      </c>
    </row>
    <row r="4" spans="1:8" s="36" customFormat="1" ht="18" x14ac:dyDescent="0.35">
      <c r="A4" s="46" t="s">
        <v>148</v>
      </c>
      <c r="B4" s="46" t="s">
        <v>330</v>
      </c>
      <c r="C4" s="46">
        <v>21</v>
      </c>
      <c r="D4" s="46">
        <v>37.700000000000003</v>
      </c>
      <c r="E4" s="46">
        <v>52</v>
      </c>
      <c r="F4" s="46">
        <v>60</v>
      </c>
      <c r="G4" s="46">
        <v>69</v>
      </c>
      <c r="H4" s="58" t="s">
        <v>389</v>
      </c>
    </row>
    <row r="5" spans="1:8" s="36" customFormat="1" ht="18" x14ac:dyDescent="0.35">
      <c r="A5" s="46" t="s">
        <v>149</v>
      </c>
      <c r="B5" s="46" t="s">
        <v>331</v>
      </c>
      <c r="C5" s="46">
        <v>104</v>
      </c>
      <c r="D5" s="46">
        <v>136</v>
      </c>
      <c r="E5" s="46">
        <v>164</v>
      </c>
      <c r="F5" s="46">
        <v>161</v>
      </c>
      <c r="G5" s="46">
        <v>215</v>
      </c>
      <c r="H5" s="58" t="s">
        <v>389</v>
      </c>
    </row>
    <row r="6" spans="1:8" s="36" customFormat="1" ht="18" x14ac:dyDescent="0.35">
      <c r="A6" s="46" t="s">
        <v>150</v>
      </c>
      <c r="B6" s="46" t="s">
        <v>332</v>
      </c>
      <c r="C6" s="46">
        <v>80</v>
      </c>
      <c r="D6" s="46">
        <v>105</v>
      </c>
      <c r="E6" s="46">
        <v>144</v>
      </c>
      <c r="F6" s="46">
        <v>227</v>
      </c>
      <c r="G6" s="46">
        <v>274</v>
      </c>
      <c r="H6" s="46">
        <v>320</v>
      </c>
    </row>
    <row r="7" spans="1:8" s="36" customFormat="1" ht="18" x14ac:dyDescent="0.35">
      <c r="A7" s="46" t="s">
        <v>151</v>
      </c>
      <c r="B7" s="46" t="s">
        <v>333</v>
      </c>
      <c r="C7" s="46">
        <v>130</v>
      </c>
      <c r="D7" s="46">
        <v>170</v>
      </c>
      <c r="E7" s="46">
        <v>200</v>
      </c>
      <c r="F7" s="46">
        <v>240</v>
      </c>
      <c r="G7" s="46">
        <v>280</v>
      </c>
      <c r="H7" s="46">
        <v>280</v>
      </c>
    </row>
    <row r="10" spans="1:8" s="36" customFormat="1" ht="18" x14ac:dyDescent="0.35"/>
    <row r="13" spans="1:8" ht="18.75" customHeight="1" x14ac:dyDescent="0.25"/>
    <row r="14" spans="1:8" ht="18.75" customHeight="1" x14ac:dyDescent="0.25"/>
    <row r="15" spans="1:8" ht="18.75" customHeight="1" x14ac:dyDescent="0.25"/>
    <row r="16" spans="1:8" ht="18.75" customHeight="1" x14ac:dyDescent="0.25"/>
    <row r="17" spans="1:2" ht="18.75" customHeight="1" x14ac:dyDescent="0.25"/>
    <row r="18" spans="1:2" ht="18.75" customHeight="1" x14ac:dyDescent="0.25"/>
    <row r="19" spans="1:2" ht="18.75" customHeight="1" x14ac:dyDescent="0.25"/>
    <row r="21" spans="1:2" s="36" customFormat="1" ht="18" x14ac:dyDescent="0.35">
      <c r="A21" s="47"/>
      <c r="B21" s="47"/>
    </row>
  </sheetData>
  <pageMargins left="0.511811024" right="0.511811024" top="0.78740157499999996" bottom="0.78740157499999996" header="0.31496062000000002" footer="0.31496062000000002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theme="9" tint="-0.499984740745262"/>
  </sheetPr>
  <dimension ref="A3:G28"/>
  <sheetViews>
    <sheetView showGridLines="0" zoomScale="85" zoomScaleNormal="85" workbookViewId="0">
      <selection activeCell="G41" sqref="G41"/>
    </sheetView>
  </sheetViews>
  <sheetFormatPr defaultColWidth="9" defaultRowHeight="18" outlineLevelCol="1" x14ac:dyDescent="0.35"/>
  <cols>
    <col min="1" max="1" width="87.5" style="39" bestFit="1" customWidth="1"/>
    <col min="2" max="2" width="78.625" style="39" hidden="1" customWidth="1" outlineLevel="1"/>
    <col min="3" max="3" width="21.5" style="39" customWidth="1" collapsed="1"/>
    <col min="4" max="7" width="21.5" style="39" customWidth="1"/>
    <col min="8" max="8" width="9" style="39"/>
    <col min="9" max="9" width="9" style="39" customWidth="1"/>
    <col min="10" max="16384" width="9" style="39"/>
  </cols>
  <sheetData>
    <row r="3" spans="1:7" x14ac:dyDescent="0.35">
      <c r="C3" s="56" t="s">
        <v>7</v>
      </c>
      <c r="D3" s="56" t="s">
        <v>11</v>
      </c>
      <c r="E3" s="56" t="s">
        <v>15</v>
      </c>
      <c r="F3" s="56" t="s">
        <v>19</v>
      </c>
      <c r="G3" s="56" t="s">
        <v>386</v>
      </c>
    </row>
    <row r="4" spans="1:7" x14ac:dyDescent="0.35">
      <c r="A4" s="34" t="s">
        <v>152</v>
      </c>
      <c r="B4" s="34" t="s">
        <v>350</v>
      </c>
      <c r="C4" s="57">
        <v>44561</v>
      </c>
      <c r="D4" s="57">
        <v>44926</v>
      </c>
      <c r="E4" s="57">
        <v>45291</v>
      </c>
      <c r="F4" s="57">
        <v>45657</v>
      </c>
      <c r="G4" s="57">
        <v>46022</v>
      </c>
    </row>
    <row r="5" spans="1:7" x14ac:dyDescent="0.35">
      <c r="A5" s="40" t="s">
        <v>78</v>
      </c>
      <c r="B5" s="40" t="s">
        <v>351</v>
      </c>
      <c r="C5" s="66">
        <v>1044336</v>
      </c>
      <c r="D5" s="66">
        <v>1771465</v>
      </c>
      <c r="E5" s="66">
        <v>2078749</v>
      </c>
      <c r="F5" s="66">
        <f>'3.DRE_CONSOLIDADO'!$O$7</f>
        <v>1841052</v>
      </c>
      <c r="G5" s="66">
        <f>'3.DRE_CONSOLIDADO'!S7</f>
        <v>2622416</v>
      </c>
    </row>
    <row r="6" spans="1:7" x14ac:dyDescent="0.35">
      <c r="A6" s="41" t="s">
        <v>85</v>
      </c>
      <c r="B6" s="41" t="s">
        <v>352</v>
      </c>
      <c r="C6" s="66">
        <v>143063</v>
      </c>
      <c r="D6" s="66">
        <v>186536</v>
      </c>
      <c r="E6" s="66">
        <v>253511</v>
      </c>
      <c r="F6" s="66">
        <f>'3.DRE_CONSOLIDADO'!$O$17</f>
        <v>145119</v>
      </c>
      <c r="G6" s="66">
        <f>'3.DRE_CONSOLIDADO'!$S$17</f>
        <v>92281</v>
      </c>
    </row>
    <row r="7" spans="1:7" x14ac:dyDescent="0.35">
      <c r="A7" s="41" t="s">
        <v>95</v>
      </c>
      <c r="B7" s="41" t="s">
        <v>271</v>
      </c>
      <c r="C7" s="66">
        <v>1902</v>
      </c>
      <c r="D7" s="66">
        <v>3631</v>
      </c>
      <c r="E7" s="66">
        <v>8363</v>
      </c>
      <c r="F7" s="66">
        <f>'4.DFC_CONSOLIDADO'!N13</f>
        <v>24269</v>
      </c>
      <c r="G7" s="66">
        <f>'4.DFC_CONSOLIDADO'!R13</f>
        <v>27711</v>
      </c>
    </row>
    <row r="8" spans="1:7" x14ac:dyDescent="0.35">
      <c r="A8" s="41" t="s">
        <v>96</v>
      </c>
      <c r="B8" s="41" t="s">
        <v>353</v>
      </c>
      <c r="C8" s="66">
        <v>0</v>
      </c>
      <c r="D8" s="66">
        <v>883</v>
      </c>
      <c r="E8" s="66">
        <v>7192</v>
      </c>
      <c r="F8" s="66">
        <f>'4.DFC_CONSOLIDADO'!N14</f>
        <v>6387</v>
      </c>
      <c r="G8" s="66">
        <f>'4.DFC_CONSOLIDADO'!R14</f>
        <v>11723</v>
      </c>
    </row>
    <row r="9" spans="1:7" x14ac:dyDescent="0.35">
      <c r="A9" s="41" t="s">
        <v>89</v>
      </c>
      <c r="B9" s="41" t="s">
        <v>354</v>
      </c>
      <c r="C9" s="66">
        <v>0</v>
      </c>
      <c r="D9" s="66">
        <v>0</v>
      </c>
      <c r="E9" s="66">
        <v>-516</v>
      </c>
      <c r="F9" s="66">
        <f>'3.DRE_CONSOLIDADO'!$O$24</f>
        <v>2</v>
      </c>
      <c r="G9" s="66">
        <f>'3.DRE_CONSOLIDADO'!$S$24</f>
        <v>-1266</v>
      </c>
    </row>
    <row r="10" spans="1:7" x14ac:dyDescent="0.35">
      <c r="A10" s="49" t="s">
        <v>153</v>
      </c>
      <c r="B10" s="49" t="s">
        <v>355</v>
      </c>
      <c r="C10" s="50">
        <f>SUM(C6:C9)</f>
        <v>144965</v>
      </c>
      <c r="D10" s="50">
        <f>SUM(D6:D9)</f>
        <v>191050</v>
      </c>
      <c r="E10" s="50">
        <f>SUM(E6:E9)</f>
        <v>268550</v>
      </c>
      <c r="F10" s="50">
        <f>SUM(F6:F9)</f>
        <v>175777</v>
      </c>
      <c r="G10" s="50">
        <f>SUM(G6:G9)</f>
        <v>130449</v>
      </c>
    </row>
    <row r="11" spans="1:7" x14ac:dyDescent="0.35">
      <c r="A11" s="42" t="s">
        <v>154</v>
      </c>
      <c r="B11" s="42" t="s">
        <v>154</v>
      </c>
      <c r="C11" s="51">
        <f>+C10/C$5</f>
        <v>0.13881068928007845</v>
      </c>
      <c r="D11" s="51">
        <f>+D10/D$5</f>
        <v>0.10784858859757319</v>
      </c>
      <c r="E11" s="51">
        <f>+E10/E$5</f>
        <v>0.12918827621805229</v>
      </c>
      <c r="F11" s="51">
        <f>+F10/F$5</f>
        <v>9.5476390672289538E-2</v>
      </c>
      <c r="G11" s="51">
        <f>+G10/G$5</f>
        <v>4.9743824015716802E-2</v>
      </c>
    </row>
    <row r="12" spans="1:7" ht="72" x14ac:dyDescent="0.35">
      <c r="A12" s="52" t="s">
        <v>155</v>
      </c>
      <c r="B12" s="52" t="s">
        <v>356</v>
      </c>
      <c r="C12" s="53">
        <f>SUM(ANEXO_EBITDA!G4:G5)</f>
        <v>6171</v>
      </c>
      <c r="D12" s="53">
        <f>SUM(ANEXO_EBITDA!H4:H5)</f>
        <v>2405</v>
      </c>
      <c r="E12" s="53">
        <f>SUM(ANEXO_EBITDA!I4:I5)</f>
        <v>-10146</v>
      </c>
      <c r="F12" s="53">
        <f>SUM(ANEXO_EBITDA!J4:J5)</f>
        <v>5587</v>
      </c>
      <c r="G12" s="53">
        <f>SUM(ANEXO_EBITDA!K4:K5)</f>
        <v>18544</v>
      </c>
    </row>
    <row r="13" spans="1:7" x14ac:dyDescent="0.35">
      <c r="A13" s="49" t="s">
        <v>156</v>
      </c>
      <c r="B13" s="49" t="s">
        <v>357</v>
      </c>
      <c r="C13" s="54">
        <f>C12+C10</f>
        <v>151136</v>
      </c>
      <c r="D13" s="54">
        <f>D12+D10</f>
        <v>193455</v>
      </c>
      <c r="E13" s="54">
        <f>E12+E10</f>
        <v>258404</v>
      </c>
      <c r="F13" s="54">
        <f>F12+F10</f>
        <v>181364</v>
      </c>
      <c r="G13" s="54">
        <f>G12+G10</f>
        <v>148993</v>
      </c>
    </row>
    <row r="14" spans="1:7" x14ac:dyDescent="0.35">
      <c r="A14" s="42" t="s">
        <v>154</v>
      </c>
      <c r="B14" s="42" t="s">
        <v>154</v>
      </c>
      <c r="C14" s="51">
        <f>+C13/C$5</f>
        <v>0.14471970706745721</v>
      </c>
      <c r="D14" s="51">
        <f>+D13/D$5</f>
        <v>0.10920622196882242</v>
      </c>
      <c r="E14" s="51">
        <f>+E13/E$5</f>
        <v>0.12430745607093498</v>
      </c>
      <c r="F14" s="51">
        <f>+F13/F$5</f>
        <v>9.8511068671607319E-2</v>
      </c>
      <c r="G14" s="51">
        <f>+G13/G$5</f>
        <v>5.6815165862319328E-2</v>
      </c>
    </row>
    <row r="15" spans="1:7" x14ac:dyDescent="0.35">
      <c r="A15" s="43" t="s">
        <v>157</v>
      </c>
      <c r="B15" s="43" t="s">
        <v>341</v>
      </c>
      <c r="C15" s="44">
        <f>-ANEXO_EBITDA!G6</f>
        <v>1796</v>
      </c>
      <c r="D15" s="44">
        <f>-ANEXO_EBITDA!H6</f>
        <v>3975</v>
      </c>
      <c r="E15" s="44">
        <f>-ANEXO_EBITDA!I6</f>
        <v>15367</v>
      </c>
      <c r="F15" s="44">
        <f>-ANEXO_EBITDA!J6</f>
        <v>0</v>
      </c>
      <c r="G15" s="44">
        <f>-ANEXO_EBITDA!K6</f>
        <v>0</v>
      </c>
    </row>
    <row r="16" spans="1:7" x14ac:dyDescent="0.35">
      <c r="A16" s="43" t="s">
        <v>158</v>
      </c>
      <c r="B16" s="43" t="s">
        <v>342</v>
      </c>
      <c r="C16" s="44">
        <f>-ANEXO_EBITDA!G7</f>
        <v>-26492</v>
      </c>
      <c r="D16" s="44">
        <f>-ANEXO_EBITDA!H7</f>
        <v>26366</v>
      </c>
      <c r="E16" s="44">
        <f>-ANEXO_EBITDA!I7</f>
        <v>10210</v>
      </c>
      <c r="F16" s="44">
        <f>-ANEXO_EBITDA!J7</f>
        <v>1934</v>
      </c>
      <c r="G16" s="44">
        <f>-ANEXO_EBITDA!K7</f>
        <v>5071</v>
      </c>
    </row>
    <row r="17" spans="1:7" x14ac:dyDescent="0.35">
      <c r="A17" s="49" t="s">
        <v>159</v>
      </c>
      <c r="B17" s="49" t="s">
        <v>357</v>
      </c>
      <c r="C17" s="54">
        <f>SUM(C15:C16)+C13</f>
        <v>126440</v>
      </c>
      <c r="D17" s="54">
        <f>SUM(D15:D16)+D13</f>
        <v>223796</v>
      </c>
      <c r="E17" s="54">
        <f>SUM(E15:E16)+E13</f>
        <v>283981</v>
      </c>
      <c r="F17" s="54">
        <f>SUM(F15:F16)+F13</f>
        <v>183298</v>
      </c>
      <c r="G17" s="54">
        <f>SUM(G15:G16)+G13</f>
        <v>154064</v>
      </c>
    </row>
    <row r="18" spans="1:7" x14ac:dyDescent="0.35">
      <c r="A18" s="42" t="s">
        <v>154</v>
      </c>
      <c r="B18" s="42" t="s">
        <v>154</v>
      </c>
      <c r="C18" s="51">
        <f>+C17/C$5</f>
        <v>0.12107214536317813</v>
      </c>
      <c r="D18" s="51">
        <f>+D17/D$5</f>
        <v>0.12633385361833285</v>
      </c>
      <c r="E18" s="51">
        <f>+E17/E$5</f>
        <v>0.13661149085339308</v>
      </c>
      <c r="F18" s="51">
        <f>+F17/F$5</f>
        <v>9.9561555023975429E-2</v>
      </c>
      <c r="G18" s="51">
        <f>+G17/G$5</f>
        <v>5.8748878896406981E-2</v>
      </c>
    </row>
    <row r="19" spans="1:7" x14ac:dyDescent="0.35">
      <c r="B19" s="39" t="s">
        <v>36</v>
      </c>
    </row>
    <row r="20" spans="1:7" x14ac:dyDescent="0.35">
      <c r="B20" s="39" t="s">
        <v>36</v>
      </c>
    </row>
    <row r="21" spans="1:7" x14ac:dyDescent="0.35">
      <c r="A21" s="34" t="s">
        <v>160</v>
      </c>
      <c r="B21" s="34" t="s">
        <v>358</v>
      </c>
      <c r="C21" s="57">
        <v>44561</v>
      </c>
      <c r="D21" s="57">
        <v>44926</v>
      </c>
      <c r="E21" s="57">
        <v>45291</v>
      </c>
      <c r="F21" s="57">
        <v>45657</v>
      </c>
      <c r="G21" s="57">
        <v>46022</v>
      </c>
    </row>
    <row r="22" spans="1:7" x14ac:dyDescent="0.35">
      <c r="A22" s="56" t="s">
        <v>161</v>
      </c>
      <c r="B22" s="56" t="s">
        <v>359</v>
      </c>
      <c r="C22" s="82">
        <v>89169</v>
      </c>
      <c r="D22" s="82">
        <v>95326</v>
      </c>
      <c r="E22" s="82">
        <v>38533</v>
      </c>
      <c r="F22" s="82">
        <f>'2.PASSIVO_CONSOLIDADO'!$O$7</f>
        <v>140956</v>
      </c>
      <c r="G22" s="82">
        <f>'2.PASSIVO_CONSOLIDADO'!$S$7</f>
        <v>61572</v>
      </c>
    </row>
    <row r="23" spans="1:7" x14ac:dyDescent="0.35">
      <c r="A23" s="56" t="s">
        <v>162</v>
      </c>
      <c r="B23" s="56" t="s">
        <v>360</v>
      </c>
      <c r="C23" s="82">
        <v>58079</v>
      </c>
      <c r="D23" s="82">
        <v>187964</v>
      </c>
      <c r="E23" s="82">
        <v>535057</v>
      </c>
      <c r="F23" s="82">
        <f>'2.PASSIVO_CONSOLIDADO'!$O$23</f>
        <v>273051</v>
      </c>
      <c r="G23" s="82">
        <f>'2.PASSIVO_CONSOLIDADO'!$S$23</f>
        <v>1256636</v>
      </c>
    </row>
    <row r="24" spans="1:7" x14ac:dyDescent="0.35">
      <c r="A24" s="49" t="s">
        <v>163</v>
      </c>
      <c r="B24" s="49" t="s">
        <v>361</v>
      </c>
      <c r="C24" s="54">
        <f>SUM(C22:C23)</f>
        <v>147248</v>
      </c>
      <c r="D24" s="54">
        <f>SUM(D22:D23)</f>
        <v>283290</v>
      </c>
      <c r="E24" s="54">
        <f>SUM(E22:E23)</f>
        <v>573590</v>
      </c>
      <c r="F24" s="54">
        <f>SUM(F22:F23)</f>
        <v>414007</v>
      </c>
      <c r="G24" s="54">
        <f>SUM(G22:G23)</f>
        <v>1318208</v>
      </c>
    </row>
    <row r="25" spans="1:7" x14ac:dyDescent="0.35">
      <c r="A25" s="56" t="s">
        <v>164</v>
      </c>
      <c r="B25" s="56" t="s">
        <v>362</v>
      </c>
      <c r="C25" s="82">
        <v>284420</v>
      </c>
      <c r="D25" s="82">
        <v>321733</v>
      </c>
      <c r="E25" s="82">
        <v>737128</v>
      </c>
      <c r="F25" s="82">
        <f>SUM('1.ATIVO_CONSOLIDADO'!O6,'1.ATIVO_CONSOLIDADO'!O7,'1.ATIVO_CONSOLIDADO'!O22)</f>
        <v>585239</v>
      </c>
      <c r="G25" s="82">
        <f>SUM('1.ATIVO_CONSOLIDADO'!S6,'1.ATIVO_CONSOLIDADO'!S7,'1.ATIVO_CONSOLIDADO'!S22)</f>
        <v>1166884</v>
      </c>
    </row>
    <row r="26" spans="1:7" x14ac:dyDescent="0.35">
      <c r="A26" s="49" t="s">
        <v>165</v>
      </c>
      <c r="B26" s="49" t="s">
        <v>363</v>
      </c>
      <c r="C26" s="54">
        <f>C24-C25</f>
        <v>-137172</v>
      </c>
      <c r="D26" s="54">
        <f>D24-D25</f>
        <v>-38443</v>
      </c>
      <c r="E26" s="54">
        <f>E24-E25</f>
        <v>-163538</v>
      </c>
      <c r="F26" s="54">
        <f>F24-F25</f>
        <v>-171232</v>
      </c>
      <c r="G26" s="54">
        <f>G24-G25</f>
        <v>151324</v>
      </c>
    </row>
    <row r="27" spans="1:7" x14ac:dyDescent="0.35">
      <c r="B27" s="39" t="s">
        <v>36</v>
      </c>
    </row>
    <row r="28" spans="1:7" x14ac:dyDescent="0.35">
      <c r="A28" s="49" t="s">
        <v>166</v>
      </c>
      <c r="B28" s="49" t="s">
        <v>364</v>
      </c>
      <c r="C28" s="81">
        <f>C26/C17</f>
        <v>-1.0848782031002848</v>
      </c>
      <c r="D28" s="81">
        <f>D26/D17</f>
        <v>-0.17177697545979373</v>
      </c>
      <c r="E28" s="81">
        <f>E26/E17</f>
        <v>-0.57587655512164548</v>
      </c>
      <c r="F28" s="81">
        <f>F26/F17</f>
        <v>-0.93417276784252967</v>
      </c>
      <c r="G28" s="81">
        <f>G26/G17</f>
        <v>0.98221518330044655</v>
      </c>
    </row>
  </sheetData>
  <pageMargins left="0.511811024" right="0.511811024" top="0.78740157499999996" bottom="0.78740157499999996" header="0.31496062000000002" footer="0.31496062000000002"/>
  <ignoredErrors>
    <ignoredError sqref="C10:F12 C24:F24" formulaRange="1"/>
  </ignoredErrors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theme="9" tint="-0.499984740745262"/>
  </sheetPr>
  <dimension ref="A3:XFD10"/>
  <sheetViews>
    <sheetView showGridLines="0" zoomScale="85" zoomScaleNormal="85" workbookViewId="0">
      <selection activeCell="H16" sqref="H16"/>
    </sheetView>
  </sheetViews>
  <sheetFormatPr defaultColWidth="9" defaultRowHeight="18" outlineLevelCol="1" x14ac:dyDescent="0.35"/>
  <cols>
    <col min="1" max="1" width="48.375" style="36" bestFit="1" customWidth="1"/>
    <col min="2" max="2" width="48.375" style="36" hidden="1" customWidth="1" outlineLevel="1"/>
    <col min="3" max="3" width="34.5" style="36" bestFit="1" customWidth="1" collapsed="1"/>
    <col min="4" max="4" width="22.25" style="36" hidden="1" customWidth="1" outlineLevel="1"/>
    <col min="5" max="5" width="43.75" style="36" bestFit="1" customWidth="1" collapsed="1"/>
    <col min="6" max="6" width="43.75" style="36" hidden="1" customWidth="1" outlineLevel="1"/>
    <col min="7" max="7" width="12.75" style="36" customWidth="1" collapsed="1"/>
    <col min="8" max="11" width="12.75" style="36" customWidth="1"/>
    <col min="12" max="16384" width="9" style="36"/>
  </cols>
  <sheetData>
    <row r="3" spans="1:16384" x14ac:dyDescent="0.35">
      <c r="A3" s="34" t="s">
        <v>167</v>
      </c>
      <c r="B3" s="34" t="s">
        <v>343</v>
      </c>
      <c r="C3" s="34"/>
      <c r="D3" s="34"/>
      <c r="E3" s="34" t="s">
        <v>168</v>
      </c>
      <c r="F3" s="34" t="s">
        <v>339</v>
      </c>
      <c r="G3" s="35">
        <v>44561</v>
      </c>
      <c r="H3" s="35">
        <f>EDATE(G3,12)</f>
        <v>44926</v>
      </c>
      <c r="I3" s="35">
        <f>EDATE(H3,12)</f>
        <v>45291</v>
      </c>
      <c r="J3" s="35">
        <f>EDATE(I3,12)</f>
        <v>45657</v>
      </c>
      <c r="K3" s="35">
        <f>EDATE(J3,12)</f>
        <v>46022</v>
      </c>
    </row>
    <row r="4" spans="1:16384" x14ac:dyDescent="0.35">
      <c r="A4" s="37" t="s">
        <v>169</v>
      </c>
      <c r="B4" s="37" t="s">
        <v>334</v>
      </c>
      <c r="C4" s="38" t="s">
        <v>170</v>
      </c>
      <c r="D4" s="38" t="s">
        <v>337</v>
      </c>
      <c r="E4" s="38" t="s">
        <v>171</v>
      </c>
      <c r="F4" s="38" t="s">
        <v>339</v>
      </c>
      <c r="G4" s="37">
        <v>6171</v>
      </c>
      <c r="H4" s="37">
        <v>10505</v>
      </c>
      <c r="I4" s="67">
        <v>43223</v>
      </c>
      <c r="J4" s="67">
        <v>63909</v>
      </c>
      <c r="K4" s="67">
        <v>35301</v>
      </c>
    </row>
    <row r="5" spans="1:16384" x14ac:dyDescent="0.35">
      <c r="A5" s="37" t="s">
        <v>172</v>
      </c>
      <c r="B5" s="37" t="s">
        <v>334</v>
      </c>
      <c r="C5" s="38" t="s">
        <v>173</v>
      </c>
      <c r="D5" s="38" t="s">
        <v>338</v>
      </c>
      <c r="E5" s="38" t="s">
        <v>171</v>
      </c>
      <c r="F5" s="38" t="s">
        <v>340</v>
      </c>
      <c r="G5" s="37">
        <v>0</v>
      </c>
      <c r="H5" s="37">
        <v>-8100</v>
      </c>
      <c r="I5" s="37">
        <v>-53369</v>
      </c>
      <c r="J5" s="37">
        <v>-58322</v>
      </c>
      <c r="K5" s="37">
        <v>-16757</v>
      </c>
    </row>
    <row r="6" spans="1:16384" x14ac:dyDescent="0.35">
      <c r="A6" s="37" t="s">
        <v>174</v>
      </c>
      <c r="B6" s="37" t="s">
        <v>335</v>
      </c>
      <c r="C6" s="38" t="s">
        <v>175</v>
      </c>
      <c r="D6" s="38" t="s">
        <v>175</v>
      </c>
      <c r="E6" s="38" t="s">
        <v>157</v>
      </c>
      <c r="F6" s="38" t="s">
        <v>341</v>
      </c>
      <c r="G6" s="37">
        <v>-1796</v>
      </c>
      <c r="H6" s="37">
        <v>-3975</v>
      </c>
      <c r="I6" s="37">
        <v>-15367</v>
      </c>
      <c r="J6" s="67">
        <v>0</v>
      </c>
      <c r="K6" s="67">
        <v>0</v>
      </c>
    </row>
    <row r="7" spans="1:16384" s="36" customFormat="1" x14ac:dyDescent="0.35">
      <c r="A7" s="91" t="s">
        <v>174</v>
      </c>
      <c r="B7" s="91" t="s">
        <v>335</v>
      </c>
      <c r="C7" s="91" t="s">
        <v>175</v>
      </c>
      <c r="D7" s="91" t="s">
        <v>175</v>
      </c>
      <c r="E7" s="92" t="s">
        <v>158</v>
      </c>
      <c r="F7" s="92" t="s">
        <v>342</v>
      </c>
      <c r="G7" s="92">
        <v>26492</v>
      </c>
      <c r="H7" s="92">
        <v>-26366</v>
      </c>
      <c r="I7" s="92">
        <v>-10210</v>
      </c>
      <c r="J7" s="92">
        <v>-1934</v>
      </c>
      <c r="K7" s="92">
        <v>-5071</v>
      </c>
      <c r="L7" s="38"/>
      <c r="M7" s="38"/>
      <c r="N7" s="37"/>
      <c r="O7" s="37"/>
      <c r="P7" s="37"/>
      <c r="Q7" s="37"/>
      <c r="R7" s="37"/>
      <c r="S7" s="38"/>
      <c r="T7" s="38"/>
      <c r="U7" s="38"/>
      <c r="V7" s="38"/>
      <c r="W7" s="37"/>
      <c r="X7" s="37"/>
      <c r="Y7" s="37"/>
      <c r="Z7" s="37"/>
      <c r="AA7" s="37"/>
      <c r="AB7" s="38"/>
      <c r="AC7" s="38"/>
      <c r="AD7" s="38"/>
      <c r="AE7" s="38"/>
      <c r="AF7" s="37"/>
      <c r="AG7" s="37"/>
      <c r="AH7" s="37"/>
      <c r="AI7" s="37"/>
      <c r="AJ7" s="37"/>
      <c r="AK7" s="38"/>
      <c r="AL7" s="38"/>
      <c r="AM7" s="38"/>
      <c r="AN7" s="38"/>
      <c r="AO7" s="37"/>
      <c r="AP7" s="37"/>
      <c r="AQ7" s="37"/>
      <c r="AR7" s="37"/>
      <c r="AS7" s="37"/>
      <c r="AT7" s="38"/>
      <c r="AU7" s="38"/>
      <c r="AV7" s="38"/>
      <c r="AW7" s="38"/>
      <c r="AX7" s="37"/>
      <c r="AY7" s="37"/>
      <c r="AZ7" s="37"/>
      <c r="BA7" s="37"/>
      <c r="BB7" s="37"/>
      <c r="BC7" s="38"/>
      <c r="BD7" s="38"/>
      <c r="BE7" s="38"/>
      <c r="BF7" s="38"/>
      <c r="BG7" s="37"/>
      <c r="BH7" s="37"/>
      <c r="BI7" s="37"/>
      <c r="BJ7" s="37"/>
      <c r="BK7" s="37"/>
      <c r="BL7" s="38"/>
      <c r="BM7" s="38"/>
      <c r="BN7" s="38"/>
      <c r="BO7" s="38"/>
      <c r="BP7" s="37"/>
      <c r="BQ7" s="37"/>
      <c r="BR7" s="37"/>
      <c r="BS7" s="37"/>
      <c r="BT7" s="37"/>
      <c r="BU7" s="38"/>
      <c r="BV7" s="38"/>
      <c r="BW7" s="38"/>
      <c r="BX7" s="38"/>
      <c r="BY7" s="37"/>
      <c r="BZ7" s="37"/>
      <c r="CA7" s="37"/>
      <c r="CB7" s="37"/>
      <c r="CC7" s="37"/>
      <c r="CD7" s="38"/>
      <c r="CE7" s="38"/>
      <c r="CF7" s="38"/>
      <c r="CG7" s="38"/>
      <c r="CH7" s="37"/>
      <c r="CI7" s="37"/>
      <c r="CJ7" s="37"/>
      <c r="CK7" s="37"/>
      <c r="CL7" s="37"/>
      <c r="CM7" s="38"/>
      <c r="CN7" s="38"/>
      <c r="CO7" s="38"/>
      <c r="CP7" s="38"/>
      <c r="CQ7" s="37"/>
      <c r="CR7" s="37"/>
      <c r="CS7" s="37"/>
      <c r="CT7" s="37"/>
      <c r="CU7" s="37"/>
      <c r="CV7" s="38"/>
      <c r="CW7" s="38"/>
      <c r="CX7" s="38"/>
      <c r="CY7" s="38"/>
      <c r="CZ7" s="37"/>
      <c r="DA7" s="37"/>
      <c r="DB7" s="37"/>
      <c r="DC7" s="37"/>
      <c r="DD7" s="37"/>
      <c r="DE7" s="38"/>
      <c r="DF7" s="38"/>
      <c r="DG7" s="38"/>
      <c r="DH7" s="38"/>
      <c r="DI7" s="37"/>
      <c r="DJ7" s="37"/>
      <c r="DK7" s="37"/>
      <c r="DL7" s="37"/>
      <c r="DM7" s="37"/>
      <c r="DN7" s="38"/>
      <c r="DO7" s="38"/>
      <c r="DP7" s="38"/>
      <c r="DQ7" s="38"/>
      <c r="DR7" s="37"/>
      <c r="DS7" s="37"/>
      <c r="DT7" s="37"/>
      <c r="DU7" s="37"/>
      <c r="DV7" s="37"/>
      <c r="DW7" s="38"/>
      <c r="DX7" s="38"/>
      <c r="DY7" s="38"/>
      <c r="DZ7" s="38"/>
      <c r="EA7" s="37"/>
      <c r="EB7" s="37"/>
      <c r="EC7" s="37"/>
      <c r="ED7" s="37"/>
      <c r="EE7" s="37"/>
      <c r="EF7" s="38"/>
      <c r="EG7" s="38"/>
      <c r="EH7" s="38"/>
      <c r="EI7" s="38"/>
      <c r="EJ7" s="37"/>
      <c r="EK7" s="37"/>
      <c r="EL7" s="37"/>
      <c r="EM7" s="37"/>
      <c r="EN7" s="37"/>
      <c r="EO7" s="38"/>
      <c r="EP7" s="38"/>
      <c r="EQ7" s="38"/>
      <c r="ER7" s="38"/>
      <c r="ES7" s="37"/>
      <c r="ET7" s="37"/>
      <c r="EU7" s="37"/>
      <c r="EV7" s="37"/>
      <c r="EW7" s="37"/>
      <c r="EX7" s="38"/>
      <c r="EY7" s="38"/>
      <c r="EZ7" s="38"/>
      <c r="FA7" s="38"/>
      <c r="FB7" s="37"/>
      <c r="FC7" s="37"/>
      <c r="FD7" s="37"/>
      <c r="FE7" s="37"/>
      <c r="FF7" s="37"/>
      <c r="FG7" s="38"/>
      <c r="FH7" s="38"/>
      <c r="FI7" s="38"/>
      <c r="FJ7" s="38"/>
      <c r="FK7" s="37"/>
      <c r="FL7" s="37"/>
      <c r="FM7" s="37"/>
      <c r="FN7" s="37"/>
      <c r="FO7" s="37"/>
      <c r="FP7" s="38"/>
      <c r="FQ7" s="38"/>
      <c r="FR7" s="38"/>
      <c r="FS7" s="38"/>
      <c r="FT7" s="37"/>
      <c r="FU7" s="37"/>
      <c r="FV7" s="37"/>
      <c r="FW7" s="37"/>
      <c r="FX7" s="37"/>
      <c r="FY7" s="38"/>
      <c r="FZ7" s="38"/>
      <c r="GA7" s="38"/>
      <c r="GB7" s="38"/>
      <c r="GC7" s="37"/>
      <c r="GD7" s="37"/>
      <c r="GE7" s="37"/>
      <c r="GF7" s="37"/>
      <c r="GG7" s="37"/>
      <c r="GH7" s="38"/>
      <c r="GI7" s="38"/>
      <c r="GJ7" s="38"/>
      <c r="GK7" s="38"/>
      <c r="GL7" s="37"/>
      <c r="GM7" s="37"/>
      <c r="GN7" s="37"/>
      <c r="GO7" s="37"/>
      <c r="GP7" s="37"/>
      <c r="GQ7" s="38"/>
      <c r="GR7" s="38"/>
      <c r="GS7" s="38"/>
      <c r="GT7" s="38"/>
      <c r="GU7" s="37"/>
      <c r="GV7" s="37"/>
      <c r="GW7" s="37"/>
      <c r="GX7" s="37"/>
      <c r="GY7" s="37"/>
      <c r="GZ7" s="38"/>
      <c r="HA7" s="38"/>
      <c r="HB7" s="38"/>
      <c r="HC7" s="38"/>
      <c r="HD7" s="37"/>
      <c r="HE7" s="37"/>
      <c r="HF7" s="37"/>
      <c r="HG7" s="37"/>
      <c r="HH7" s="37"/>
      <c r="HI7" s="38"/>
      <c r="HJ7" s="38"/>
      <c r="HK7" s="38"/>
      <c r="HL7" s="38"/>
      <c r="HM7" s="37"/>
      <c r="HN7" s="37"/>
      <c r="HO7" s="37"/>
      <c r="HP7" s="37"/>
      <c r="HQ7" s="37"/>
      <c r="HR7" s="38"/>
      <c r="HS7" s="38"/>
      <c r="HT7" s="38"/>
      <c r="HU7" s="38"/>
      <c r="HV7" s="37"/>
      <c r="HW7" s="37"/>
      <c r="HX7" s="37"/>
      <c r="HY7" s="37"/>
      <c r="HZ7" s="37"/>
      <c r="IA7" s="38"/>
      <c r="IB7" s="38"/>
      <c r="IC7" s="38"/>
      <c r="ID7" s="38"/>
      <c r="IE7" s="37"/>
      <c r="IF7" s="37"/>
      <c r="IG7" s="37"/>
      <c r="IH7" s="37"/>
      <c r="II7" s="37"/>
      <c r="IJ7" s="38"/>
      <c r="IK7" s="38"/>
      <c r="IL7" s="38"/>
      <c r="IM7" s="38"/>
      <c r="IN7" s="37"/>
      <c r="IO7" s="37"/>
      <c r="IP7" s="37"/>
      <c r="IQ7" s="37"/>
      <c r="IR7" s="37"/>
      <c r="IS7" s="38"/>
      <c r="IT7" s="38"/>
      <c r="IU7" s="38"/>
      <c r="IV7" s="38"/>
      <c r="IW7" s="37"/>
      <c r="IX7" s="37"/>
      <c r="IY7" s="37"/>
      <c r="IZ7" s="37"/>
      <c r="JA7" s="37"/>
      <c r="JB7" s="38"/>
      <c r="JC7" s="38"/>
      <c r="JD7" s="38"/>
      <c r="JE7" s="38"/>
      <c r="JF7" s="37"/>
      <c r="JG7" s="37"/>
      <c r="JH7" s="37"/>
      <c r="JI7" s="37"/>
      <c r="JJ7" s="37"/>
      <c r="JK7" s="38"/>
      <c r="JL7" s="38"/>
      <c r="JM7" s="38"/>
      <c r="JN7" s="38"/>
      <c r="JO7" s="37"/>
      <c r="JP7" s="37"/>
      <c r="JQ7" s="37"/>
      <c r="JR7" s="37"/>
      <c r="JS7" s="37"/>
      <c r="JT7" s="38"/>
      <c r="JU7" s="38"/>
      <c r="JV7" s="38"/>
      <c r="JW7" s="38"/>
      <c r="JX7" s="37"/>
      <c r="JY7" s="37"/>
      <c r="JZ7" s="37"/>
      <c r="KA7" s="37"/>
      <c r="KB7" s="37"/>
      <c r="KC7" s="38"/>
      <c r="KD7" s="38"/>
      <c r="KE7" s="38"/>
      <c r="KF7" s="38"/>
      <c r="KG7" s="37"/>
      <c r="KH7" s="37"/>
      <c r="KI7" s="37"/>
      <c r="KJ7" s="37"/>
      <c r="KK7" s="37"/>
      <c r="KL7" s="38"/>
      <c r="KM7" s="38"/>
      <c r="KN7" s="38"/>
      <c r="KO7" s="38"/>
      <c r="KP7" s="37"/>
      <c r="KQ7" s="37"/>
      <c r="KR7" s="37"/>
      <c r="KS7" s="37"/>
      <c r="KT7" s="37"/>
      <c r="KU7" s="38"/>
      <c r="KV7" s="38"/>
      <c r="KW7" s="38"/>
      <c r="KX7" s="38"/>
      <c r="KY7" s="37"/>
      <c r="KZ7" s="37"/>
      <c r="LA7" s="37"/>
      <c r="LB7" s="37"/>
      <c r="LC7" s="37"/>
      <c r="LD7" s="38"/>
      <c r="LE7" s="38"/>
      <c r="LF7" s="38"/>
      <c r="LG7" s="38"/>
      <c r="LH7" s="37"/>
      <c r="LI7" s="37"/>
      <c r="LJ7" s="37"/>
      <c r="LK7" s="37"/>
      <c r="LL7" s="37"/>
      <c r="LM7" s="38"/>
      <c r="LN7" s="38"/>
      <c r="LO7" s="38"/>
      <c r="LP7" s="38"/>
      <c r="LQ7" s="37"/>
      <c r="LR7" s="37"/>
      <c r="LS7" s="37"/>
      <c r="LT7" s="37"/>
      <c r="LU7" s="37"/>
      <c r="LV7" s="38"/>
      <c r="LW7" s="38"/>
      <c r="LX7" s="38"/>
      <c r="LY7" s="38"/>
      <c r="LZ7" s="37"/>
      <c r="MA7" s="37"/>
      <c r="MB7" s="37"/>
      <c r="MC7" s="37"/>
      <c r="MD7" s="37"/>
      <c r="ME7" s="38"/>
      <c r="MF7" s="38"/>
      <c r="MG7" s="38"/>
      <c r="MH7" s="38"/>
      <c r="MI7" s="37"/>
      <c r="MJ7" s="37"/>
      <c r="MK7" s="37"/>
      <c r="ML7" s="37"/>
      <c r="MM7" s="37"/>
      <c r="MN7" s="38"/>
      <c r="MO7" s="38"/>
      <c r="MP7" s="38"/>
      <c r="MQ7" s="38"/>
      <c r="MR7" s="37"/>
      <c r="MS7" s="37"/>
      <c r="MT7" s="37"/>
      <c r="MU7" s="37"/>
      <c r="MV7" s="37"/>
      <c r="MW7" s="38"/>
      <c r="MX7" s="38"/>
      <c r="MY7" s="38"/>
      <c r="MZ7" s="38"/>
      <c r="NA7" s="37"/>
      <c r="NB7" s="37"/>
      <c r="NC7" s="37"/>
      <c r="ND7" s="37"/>
      <c r="NE7" s="37"/>
      <c r="NF7" s="38"/>
      <c r="NG7" s="38"/>
      <c r="NH7" s="38"/>
      <c r="NI7" s="38"/>
      <c r="NJ7" s="37"/>
      <c r="NK7" s="37"/>
      <c r="NL7" s="37"/>
      <c r="NM7" s="37"/>
      <c r="NN7" s="37"/>
      <c r="NO7" s="38"/>
      <c r="NP7" s="38"/>
      <c r="NQ7" s="38"/>
      <c r="NR7" s="38"/>
      <c r="NS7" s="37"/>
      <c r="NT7" s="37"/>
      <c r="NU7" s="37"/>
      <c r="NV7" s="37"/>
      <c r="NW7" s="37"/>
      <c r="NX7" s="38"/>
      <c r="NY7" s="38"/>
      <c r="NZ7" s="38"/>
      <c r="OA7" s="38"/>
      <c r="OB7" s="37"/>
      <c r="OC7" s="37"/>
      <c r="OD7" s="37"/>
      <c r="OE7" s="37"/>
      <c r="OF7" s="37"/>
      <c r="OG7" s="38"/>
      <c r="OH7" s="38"/>
      <c r="OI7" s="38"/>
      <c r="OJ7" s="38"/>
      <c r="OK7" s="37"/>
      <c r="OL7" s="37"/>
      <c r="OM7" s="37"/>
      <c r="ON7" s="37"/>
      <c r="OO7" s="37"/>
      <c r="OP7" s="38"/>
      <c r="OQ7" s="38"/>
      <c r="OR7" s="38"/>
      <c r="OS7" s="38"/>
      <c r="OT7" s="37"/>
      <c r="OU7" s="37"/>
      <c r="OV7" s="37"/>
      <c r="OW7" s="37"/>
      <c r="OX7" s="37"/>
      <c r="OY7" s="38"/>
      <c r="OZ7" s="38"/>
      <c r="PA7" s="38"/>
      <c r="PB7" s="38"/>
      <c r="PC7" s="37"/>
      <c r="PD7" s="37"/>
      <c r="PE7" s="37"/>
      <c r="PF7" s="37"/>
      <c r="PG7" s="37"/>
      <c r="PH7" s="38"/>
      <c r="PI7" s="38"/>
      <c r="PJ7" s="38"/>
      <c r="PK7" s="38"/>
      <c r="PL7" s="37"/>
      <c r="PM7" s="37"/>
      <c r="PN7" s="37"/>
      <c r="PO7" s="37"/>
      <c r="PP7" s="37"/>
      <c r="PQ7" s="38"/>
      <c r="PR7" s="38"/>
      <c r="PS7" s="38"/>
      <c r="PT7" s="38"/>
      <c r="PU7" s="37"/>
      <c r="PV7" s="37"/>
      <c r="PW7" s="37"/>
      <c r="PX7" s="37"/>
      <c r="PY7" s="37"/>
      <c r="PZ7" s="38"/>
      <c r="QA7" s="38"/>
      <c r="QB7" s="38"/>
      <c r="QC7" s="38"/>
      <c r="QD7" s="37"/>
      <c r="QE7" s="37"/>
      <c r="QF7" s="37"/>
      <c r="QG7" s="37"/>
      <c r="QH7" s="37"/>
      <c r="QI7" s="38"/>
      <c r="QJ7" s="38"/>
      <c r="QK7" s="38"/>
      <c r="QL7" s="38"/>
      <c r="QM7" s="37"/>
      <c r="QN7" s="37"/>
      <c r="QO7" s="37"/>
      <c r="QP7" s="37"/>
      <c r="QQ7" s="37"/>
      <c r="QR7" s="38"/>
      <c r="QS7" s="38"/>
      <c r="QT7" s="38"/>
      <c r="QU7" s="38"/>
      <c r="QV7" s="37"/>
      <c r="QW7" s="37"/>
      <c r="QX7" s="37"/>
      <c r="QY7" s="37"/>
      <c r="QZ7" s="37"/>
      <c r="RA7" s="38"/>
      <c r="RB7" s="38"/>
      <c r="RC7" s="38"/>
      <c r="RD7" s="38"/>
      <c r="RE7" s="37"/>
      <c r="RF7" s="37"/>
      <c r="RG7" s="37"/>
      <c r="RH7" s="37"/>
      <c r="RI7" s="37"/>
      <c r="RJ7" s="38"/>
      <c r="RK7" s="38"/>
      <c r="RL7" s="38"/>
      <c r="RM7" s="38"/>
      <c r="RN7" s="37"/>
      <c r="RO7" s="37"/>
      <c r="RP7" s="37"/>
      <c r="RQ7" s="37"/>
      <c r="RR7" s="37"/>
      <c r="RS7" s="38"/>
      <c r="RT7" s="38"/>
      <c r="RU7" s="38"/>
      <c r="RV7" s="38"/>
      <c r="RW7" s="37"/>
      <c r="RX7" s="37"/>
      <c r="RY7" s="37"/>
      <c r="RZ7" s="37"/>
      <c r="SA7" s="37"/>
      <c r="SB7" s="38"/>
      <c r="SC7" s="38"/>
      <c r="SD7" s="38"/>
      <c r="SE7" s="38"/>
      <c r="SF7" s="37"/>
      <c r="SG7" s="37"/>
      <c r="SH7" s="37"/>
      <c r="SI7" s="37"/>
      <c r="SJ7" s="37"/>
      <c r="SK7" s="38"/>
      <c r="SL7" s="38"/>
      <c r="SM7" s="38"/>
      <c r="SN7" s="38"/>
      <c r="SO7" s="37"/>
      <c r="SP7" s="37"/>
      <c r="SQ7" s="37"/>
      <c r="SR7" s="37"/>
      <c r="SS7" s="37"/>
      <c r="ST7" s="38"/>
      <c r="SU7" s="38"/>
      <c r="SV7" s="38"/>
      <c r="SW7" s="38"/>
      <c r="SX7" s="37"/>
      <c r="SY7" s="37"/>
      <c r="SZ7" s="37"/>
      <c r="TA7" s="37"/>
      <c r="TB7" s="37"/>
      <c r="TC7" s="38"/>
      <c r="TD7" s="38"/>
      <c r="TE7" s="38"/>
      <c r="TF7" s="38"/>
      <c r="TG7" s="37"/>
      <c r="TH7" s="37"/>
      <c r="TI7" s="37"/>
      <c r="TJ7" s="37"/>
      <c r="TK7" s="37"/>
      <c r="TL7" s="38"/>
      <c r="TM7" s="38"/>
      <c r="TN7" s="38"/>
      <c r="TO7" s="38"/>
      <c r="TP7" s="37"/>
      <c r="TQ7" s="37"/>
      <c r="TR7" s="37"/>
      <c r="TS7" s="37"/>
      <c r="TT7" s="37"/>
      <c r="TU7" s="38"/>
      <c r="TV7" s="38"/>
      <c r="TW7" s="38"/>
      <c r="TX7" s="38"/>
      <c r="TY7" s="37"/>
      <c r="TZ7" s="37"/>
      <c r="UA7" s="37"/>
      <c r="UB7" s="37"/>
      <c r="UC7" s="37"/>
      <c r="UD7" s="38"/>
      <c r="UE7" s="38"/>
      <c r="UF7" s="38"/>
      <c r="UG7" s="38"/>
      <c r="UH7" s="37"/>
      <c r="UI7" s="37"/>
      <c r="UJ7" s="37"/>
      <c r="UK7" s="37"/>
      <c r="UL7" s="37"/>
      <c r="UM7" s="38"/>
      <c r="UN7" s="38"/>
      <c r="UO7" s="38"/>
      <c r="UP7" s="38"/>
      <c r="UQ7" s="37"/>
      <c r="UR7" s="37"/>
      <c r="US7" s="37"/>
      <c r="UT7" s="37"/>
      <c r="UU7" s="37"/>
      <c r="UV7" s="38"/>
      <c r="UW7" s="38"/>
      <c r="UX7" s="38"/>
      <c r="UY7" s="38"/>
      <c r="UZ7" s="37"/>
      <c r="VA7" s="37"/>
      <c r="VB7" s="37"/>
      <c r="VC7" s="37"/>
      <c r="VD7" s="37"/>
      <c r="VE7" s="38"/>
      <c r="VF7" s="38"/>
      <c r="VG7" s="38"/>
      <c r="VH7" s="38"/>
      <c r="VI7" s="37"/>
      <c r="VJ7" s="37"/>
      <c r="VK7" s="37"/>
      <c r="VL7" s="37"/>
      <c r="VM7" s="37"/>
      <c r="VN7" s="38"/>
      <c r="VO7" s="38"/>
      <c r="VP7" s="38"/>
      <c r="VQ7" s="38"/>
      <c r="VR7" s="37"/>
      <c r="VS7" s="37"/>
      <c r="VT7" s="37"/>
      <c r="VU7" s="37"/>
      <c r="VV7" s="37"/>
      <c r="VW7" s="38"/>
      <c r="VX7" s="38"/>
      <c r="VY7" s="38"/>
      <c r="VZ7" s="38"/>
      <c r="WA7" s="37"/>
      <c r="WB7" s="37"/>
      <c r="WC7" s="37"/>
      <c r="WD7" s="37"/>
      <c r="WE7" s="37"/>
      <c r="WF7" s="38"/>
      <c r="WG7" s="38"/>
      <c r="WH7" s="38"/>
      <c r="WI7" s="38"/>
      <c r="WJ7" s="37"/>
      <c r="WK7" s="37"/>
      <c r="WL7" s="37"/>
      <c r="WM7" s="37"/>
      <c r="WN7" s="37"/>
      <c r="WO7" s="38"/>
      <c r="WP7" s="38"/>
      <c r="WQ7" s="38"/>
      <c r="WR7" s="38"/>
      <c r="WS7" s="37"/>
      <c r="WT7" s="37"/>
      <c r="WU7" s="37"/>
      <c r="WV7" s="37"/>
      <c r="WW7" s="37"/>
      <c r="WX7" s="38"/>
      <c r="WY7" s="38"/>
      <c r="WZ7" s="38"/>
      <c r="XA7" s="38"/>
      <c r="XB7" s="37"/>
      <c r="XC7" s="37"/>
      <c r="XD7" s="37"/>
      <c r="XE7" s="37"/>
      <c r="XF7" s="37"/>
      <c r="XG7" s="38"/>
      <c r="XH7" s="38"/>
      <c r="XI7" s="38"/>
      <c r="XJ7" s="38"/>
      <c r="XK7" s="37"/>
      <c r="XL7" s="37"/>
      <c r="XM7" s="37"/>
      <c r="XN7" s="37"/>
      <c r="XO7" s="37"/>
      <c r="XP7" s="38"/>
      <c r="XQ7" s="38"/>
      <c r="XR7" s="38"/>
      <c r="XS7" s="38"/>
      <c r="XT7" s="37"/>
      <c r="XU7" s="37"/>
      <c r="XV7" s="37"/>
      <c r="XW7" s="37"/>
      <c r="XX7" s="37"/>
      <c r="XY7" s="38"/>
      <c r="XZ7" s="38"/>
      <c r="YA7" s="38"/>
      <c r="YB7" s="38"/>
      <c r="YC7" s="37"/>
      <c r="YD7" s="37"/>
      <c r="YE7" s="37"/>
      <c r="YF7" s="37"/>
      <c r="YG7" s="37"/>
      <c r="YH7" s="38"/>
      <c r="YI7" s="38"/>
      <c r="YJ7" s="38"/>
      <c r="YK7" s="38"/>
      <c r="YL7" s="37"/>
      <c r="YM7" s="37"/>
      <c r="YN7" s="37"/>
      <c r="YO7" s="37"/>
      <c r="YP7" s="37"/>
      <c r="YQ7" s="38"/>
      <c r="YR7" s="38"/>
      <c r="YS7" s="38"/>
      <c r="YT7" s="38"/>
      <c r="YU7" s="37"/>
      <c r="YV7" s="37"/>
      <c r="YW7" s="37"/>
      <c r="YX7" s="37"/>
      <c r="YY7" s="37"/>
      <c r="YZ7" s="38"/>
      <c r="ZA7" s="38"/>
      <c r="ZB7" s="38"/>
      <c r="ZC7" s="38"/>
      <c r="ZD7" s="37"/>
      <c r="ZE7" s="37"/>
      <c r="ZF7" s="37"/>
      <c r="ZG7" s="37"/>
      <c r="ZH7" s="37"/>
      <c r="ZI7" s="38"/>
      <c r="ZJ7" s="38"/>
      <c r="ZK7" s="38"/>
      <c r="ZL7" s="38"/>
      <c r="ZM7" s="37"/>
      <c r="ZN7" s="37"/>
      <c r="ZO7" s="37"/>
      <c r="ZP7" s="37"/>
      <c r="ZQ7" s="37"/>
      <c r="ZR7" s="38"/>
      <c r="ZS7" s="38"/>
      <c r="ZT7" s="38"/>
      <c r="ZU7" s="38"/>
      <c r="ZV7" s="37"/>
      <c r="ZW7" s="37"/>
      <c r="ZX7" s="37"/>
      <c r="ZY7" s="37"/>
      <c r="ZZ7" s="37"/>
      <c r="AAA7" s="38"/>
      <c r="AAB7" s="38"/>
      <c r="AAC7" s="38"/>
      <c r="AAD7" s="38"/>
      <c r="AAE7" s="37"/>
      <c r="AAF7" s="37"/>
      <c r="AAG7" s="37"/>
      <c r="AAH7" s="37"/>
      <c r="AAI7" s="37"/>
      <c r="AAJ7" s="38"/>
      <c r="AAK7" s="38"/>
      <c r="AAL7" s="38"/>
      <c r="AAM7" s="38"/>
      <c r="AAN7" s="37"/>
      <c r="AAO7" s="37"/>
      <c r="AAP7" s="37"/>
      <c r="AAQ7" s="37"/>
      <c r="AAR7" s="37"/>
      <c r="AAS7" s="38"/>
      <c r="AAT7" s="38"/>
      <c r="AAU7" s="38"/>
      <c r="AAV7" s="38"/>
      <c r="AAW7" s="37"/>
      <c r="AAX7" s="37"/>
      <c r="AAY7" s="37"/>
      <c r="AAZ7" s="37"/>
      <c r="ABA7" s="37"/>
      <c r="ABB7" s="38"/>
      <c r="ABC7" s="38"/>
      <c r="ABD7" s="38"/>
      <c r="ABE7" s="38"/>
      <c r="ABF7" s="37"/>
      <c r="ABG7" s="37"/>
      <c r="ABH7" s="37"/>
      <c r="ABI7" s="37"/>
      <c r="ABJ7" s="37"/>
      <c r="ABK7" s="38"/>
      <c r="ABL7" s="38"/>
      <c r="ABM7" s="38"/>
      <c r="ABN7" s="38"/>
      <c r="ABO7" s="37"/>
      <c r="ABP7" s="37"/>
      <c r="ABQ7" s="37"/>
      <c r="ABR7" s="37"/>
      <c r="ABS7" s="37"/>
      <c r="ABT7" s="38"/>
      <c r="ABU7" s="38"/>
      <c r="ABV7" s="38"/>
      <c r="ABW7" s="38"/>
      <c r="ABX7" s="37"/>
      <c r="ABY7" s="37"/>
      <c r="ABZ7" s="37"/>
      <c r="ACA7" s="37"/>
      <c r="ACB7" s="37"/>
      <c r="ACC7" s="38"/>
      <c r="ACD7" s="38"/>
      <c r="ACE7" s="38"/>
      <c r="ACF7" s="38"/>
      <c r="ACG7" s="37"/>
      <c r="ACH7" s="37"/>
      <c r="ACI7" s="37"/>
      <c r="ACJ7" s="37"/>
      <c r="ACK7" s="37"/>
      <c r="ACL7" s="38"/>
      <c r="ACM7" s="38"/>
      <c r="ACN7" s="38"/>
      <c r="ACO7" s="38"/>
      <c r="ACP7" s="37"/>
      <c r="ACQ7" s="37"/>
      <c r="ACR7" s="37"/>
      <c r="ACS7" s="37"/>
      <c r="ACT7" s="37"/>
      <c r="ACU7" s="38"/>
      <c r="ACV7" s="38"/>
      <c r="ACW7" s="38"/>
      <c r="ACX7" s="38"/>
      <c r="ACY7" s="37"/>
      <c r="ACZ7" s="37"/>
      <c r="ADA7" s="37"/>
      <c r="ADB7" s="37"/>
      <c r="ADC7" s="37"/>
      <c r="ADD7" s="38"/>
      <c r="ADE7" s="38"/>
      <c r="ADF7" s="38"/>
      <c r="ADG7" s="38"/>
      <c r="ADH7" s="37"/>
      <c r="ADI7" s="37"/>
      <c r="ADJ7" s="37"/>
      <c r="ADK7" s="37"/>
      <c r="ADL7" s="37"/>
      <c r="ADM7" s="38"/>
      <c r="ADN7" s="38"/>
      <c r="ADO7" s="38"/>
      <c r="ADP7" s="38"/>
      <c r="ADQ7" s="37"/>
      <c r="ADR7" s="37"/>
      <c r="ADS7" s="37"/>
      <c r="ADT7" s="37"/>
      <c r="ADU7" s="37"/>
      <c r="ADV7" s="38"/>
      <c r="ADW7" s="38"/>
      <c r="ADX7" s="38"/>
      <c r="ADY7" s="38"/>
      <c r="ADZ7" s="37"/>
      <c r="AEA7" s="37"/>
      <c r="AEB7" s="37"/>
      <c r="AEC7" s="37"/>
      <c r="AED7" s="37"/>
      <c r="AEE7" s="38"/>
      <c r="AEF7" s="38"/>
      <c r="AEG7" s="38"/>
      <c r="AEH7" s="38"/>
      <c r="AEI7" s="37"/>
      <c r="AEJ7" s="37"/>
      <c r="AEK7" s="37"/>
      <c r="AEL7" s="37"/>
      <c r="AEM7" s="37"/>
      <c r="AEN7" s="38"/>
      <c r="AEO7" s="38"/>
      <c r="AEP7" s="38"/>
      <c r="AEQ7" s="38"/>
      <c r="AER7" s="37"/>
      <c r="AES7" s="37"/>
      <c r="AET7" s="37"/>
      <c r="AEU7" s="37"/>
      <c r="AEV7" s="37"/>
      <c r="AEW7" s="38"/>
      <c r="AEX7" s="38"/>
      <c r="AEY7" s="38"/>
      <c r="AEZ7" s="38"/>
      <c r="AFA7" s="37"/>
      <c r="AFB7" s="37"/>
      <c r="AFC7" s="37"/>
      <c r="AFD7" s="37"/>
      <c r="AFE7" s="37"/>
      <c r="AFF7" s="38"/>
      <c r="AFG7" s="38"/>
      <c r="AFH7" s="38"/>
      <c r="AFI7" s="38"/>
      <c r="AFJ7" s="37"/>
      <c r="AFK7" s="37"/>
      <c r="AFL7" s="37"/>
      <c r="AFM7" s="37"/>
      <c r="AFN7" s="37"/>
      <c r="AFO7" s="38"/>
      <c r="AFP7" s="38"/>
      <c r="AFQ7" s="38"/>
      <c r="AFR7" s="38"/>
      <c r="AFS7" s="37"/>
      <c r="AFT7" s="37"/>
      <c r="AFU7" s="37"/>
      <c r="AFV7" s="37"/>
      <c r="AFW7" s="37"/>
      <c r="AFX7" s="38"/>
      <c r="AFY7" s="38"/>
      <c r="AFZ7" s="38"/>
      <c r="AGA7" s="38"/>
      <c r="AGB7" s="37"/>
      <c r="AGC7" s="37"/>
      <c r="AGD7" s="37"/>
      <c r="AGE7" s="37"/>
      <c r="AGF7" s="37"/>
      <c r="AGG7" s="38"/>
      <c r="AGH7" s="38"/>
      <c r="AGI7" s="38"/>
      <c r="AGJ7" s="38"/>
      <c r="AGK7" s="37"/>
      <c r="AGL7" s="37"/>
      <c r="AGM7" s="37"/>
      <c r="AGN7" s="37"/>
      <c r="AGO7" s="37"/>
      <c r="AGP7" s="38"/>
      <c r="AGQ7" s="38"/>
      <c r="AGR7" s="38"/>
      <c r="AGS7" s="38"/>
      <c r="AGT7" s="37"/>
      <c r="AGU7" s="37"/>
      <c r="AGV7" s="37"/>
      <c r="AGW7" s="37"/>
      <c r="AGX7" s="37"/>
      <c r="AGY7" s="38"/>
      <c r="AGZ7" s="38"/>
      <c r="AHA7" s="38"/>
      <c r="AHB7" s="38"/>
      <c r="AHC7" s="37"/>
      <c r="AHD7" s="37"/>
      <c r="AHE7" s="37"/>
      <c r="AHF7" s="37"/>
      <c r="AHG7" s="37"/>
      <c r="AHH7" s="38"/>
      <c r="AHI7" s="38"/>
      <c r="AHJ7" s="38"/>
      <c r="AHK7" s="38"/>
      <c r="AHL7" s="37"/>
      <c r="AHM7" s="37"/>
      <c r="AHN7" s="37"/>
      <c r="AHO7" s="37"/>
      <c r="AHP7" s="37"/>
      <c r="AHQ7" s="38"/>
      <c r="AHR7" s="38"/>
      <c r="AHS7" s="38"/>
      <c r="AHT7" s="38"/>
      <c r="AHU7" s="37"/>
      <c r="AHV7" s="37"/>
      <c r="AHW7" s="37"/>
      <c r="AHX7" s="37"/>
      <c r="AHY7" s="37"/>
      <c r="AHZ7" s="38"/>
      <c r="AIA7" s="38"/>
      <c r="AIB7" s="38"/>
      <c r="AIC7" s="38"/>
      <c r="AID7" s="37"/>
      <c r="AIE7" s="37"/>
      <c r="AIF7" s="37"/>
      <c r="AIG7" s="37"/>
      <c r="AIH7" s="37"/>
      <c r="AII7" s="38"/>
      <c r="AIJ7" s="38"/>
      <c r="AIK7" s="38"/>
      <c r="AIL7" s="38"/>
      <c r="AIM7" s="37"/>
      <c r="AIN7" s="37"/>
      <c r="AIO7" s="37"/>
      <c r="AIP7" s="37"/>
      <c r="AIQ7" s="37"/>
      <c r="AIR7" s="38"/>
      <c r="AIS7" s="38"/>
      <c r="AIT7" s="38"/>
      <c r="AIU7" s="38"/>
      <c r="AIV7" s="37"/>
      <c r="AIW7" s="37"/>
      <c r="AIX7" s="37"/>
      <c r="AIY7" s="37"/>
      <c r="AIZ7" s="37"/>
      <c r="AJA7" s="38"/>
      <c r="AJB7" s="38"/>
      <c r="AJC7" s="38"/>
      <c r="AJD7" s="38"/>
      <c r="AJE7" s="37"/>
      <c r="AJF7" s="37"/>
      <c r="AJG7" s="37"/>
      <c r="AJH7" s="37"/>
      <c r="AJI7" s="37"/>
      <c r="AJJ7" s="38"/>
      <c r="AJK7" s="38"/>
      <c r="AJL7" s="38"/>
      <c r="AJM7" s="38"/>
      <c r="AJN7" s="37"/>
      <c r="AJO7" s="37"/>
      <c r="AJP7" s="37"/>
      <c r="AJQ7" s="37"/>
      <c r="AJR7" s="37"/>
      <c r="AJS7" s="38"/>
      <c r="AJT7" s="38"/>
      <c r="AJU7" s="38"/>
      <c r="AJV7" s="38"/>
      <c r="AJW7" s="37"/>
      <c r="AJX7" s="37"/>
      <c r="AJY7" s="37"/>
      <c r="AJZ7" s="37"/>
      <c r="AKA7" s="37"/>
      <c r="AKB7" s="38"/>
      <c r="AKC7" s="38"/>
      <c r="AKD7" s="38"/>
      <c r="AKE7" s="38"/>
      <c r="AKF7" s="37"/>
      <c r="AKG7" s="37"/>
      <c r="AKH7" s="37"/>
      <c r="AKI7" s="37"/>
      <c r="AKJ7" s="37"/>
      <c r="AKK7" s="38"/>
      <c r="AKL7" s="38"/>
      <c r="AKM7" s="38"/>
      <c r="AKN7" s="38"/>
      <c r="AKO7" s="37"/>
      <c r="AKP7" s="37"/>
      <c r="AKQ7" s="37"/>
      <c r="AKR7" s="37"/>
      <c r="AKS7" s="37"/>
      <c r="AKT7" s="38"/>
      <c r="AKU7" s="38"/>
      <c r="AKV7" s="38"/>
      <c r="AKW7" s="38"/>
      <c r="AKX7" s="37"/>
      <c r="AKY7" s="37"/>
      <c r="AKZ7" s="37"/>
      <c r="ALA7" s="37"/>
      <c r="ALB7" s="37"/>
      <c r="ALC7" s="38"/>
      <c r="ALD7" s="38"/>
      <c r="ALE7" s="38"/>
      <c r="ALF7" s="38"/>
      <c r="ALG7" s="37"/>
      <c r="ALH7" s="37"/>
      <c r="ALI7" s="37"/>
      <c r="ALJ7" s="37"/>
      <c r="ALK7" s="37"/>
      <c r="ALL7" s="38"/>
      <c r="ALM7" s="38"/>
      <c r="ALN7" s="38"/>
      <c r="ALO7" s="38"/>
      <c r="ALP7" s="37"/>
      <c r="ALQ7" s="37"/>
      <c r="ALR7" s="37"/>
      <c r="ALS7" s="37"/>
      <c r="ALT7" s="37"/>
      <c r="ALU7" s="38"/>
      <c r="ALV7" s="38"/>
      <c r="ALW7" s="38"/>
      <c r="ALX7" s="38"/>
      <c r="ALY7" s="37"/>
      <c r="ALZ7" s="37"/>
      <c r="AMA7" s="37"/>
      <c r="AMB7" s="37"/>
      <c r="AMC7" s="37"/>
      <c r="AMD7" s="38"/>
      <c r="AME7" s="38"/>
      <c r="AMF7" s="38"/>
      <c r="AMG7" s="38"/>
      <c r="AMH7" s="37"/>
      <c r="AMI7" s="37"/>
      <c r="AMJ7" s="37"/>
      <c r="AMK7" s="37"/>
      <c r="AML7" s="37"/>
      <c r="AMM7" s="38"/>
      <c r="AMN7" s="38"/>
      <c r="AMO7" s="38"/>
      <c r="AMP7" s="38"/>
      <c r="AMQ7" s="37"/>
      <c r="AMR7" s="37"/>
      <c r="AMS7" s="37"/>
      <c r="AMT7" s="37"/>
      <c r="AMU7" s="37"/>
      <c r="AMV7" s="38"/>
      <c r="AMW7" s="38"/>
      <c r="AMX7" s="38"/>
      <c r="AMY7" s="38"/>
      <c r="AMZ7" s="37"/>
      <c r="ANA7" s="37"/>
      <c r="ANB7" s="37"/>
      <c r="ANC7" s="37"/>
      <c r="AND7" s="37"/>
      <c r="ANE7" s="38"/>
      <c r="ANF7" s="38"/>
      <c r="ANG7" s="38"/>
      <c r="ANH7" s="38"/>
      <c r="ANI7" s="37"/>
      <c r="ANJ7" s="37"/>
      <c r="ANK7" s="37"/>
      <c r="ANL7" s="37"/>
      <c r="ANM7" s="37"/>
      <c r="ANN7" s="38"/>
      <c r="ANO7" s="38"/>
      <c r="ANP7" s="38"/>
      <c r="ANQ7" s="38"/>
      <c r="ANR7" s="37"/>
      <c r="ANS7" s="37"/>
      <c r="ANT7" s="37"/>
      <c r="ANU7" s="37"/>
      <c r="ANV7" s="37"/>
      <c r="ANW7" s="38"/>
      <c r="ANX7" s="38"/>
      <c r="ANY7" s="38"/>
      <c r="ANZ7" s="38"/>
      <c r="AOA7" s="37"/>
      <c r="AOB7" s="37"/>
      <c r="AOC7" s="37"/>
      <c r="AOD7" s="37"/>
      <c r="AOE7" s="37"/>
      <c r="AOF7" s="38"/>
      <c r="AOG7" s="38"/>
      <c r="AOH7" s="38"/>
      <c r="AOI7" s="38"/>
      <c r="AOJ7" s="37"/>
      <c r="AOK7" s="37"/>
      <c r="AOL7" s="37"/>
      <c r="AOM7" s="37"/>
      <c r="AON7" s="37"/>
      <c r="AOO7" s="38"/>
      <c r="AOP7" s="38"/>
      <c r="AOQ7" s="38"/>
      <c r="AOR7" s="38"/>
      <c r="AOS7" s="37"/>
      <c r="AOT7" s="37"/>
      <c r="AOU7" s="37"/>
      <c r="AOV7" s="37"/>
      <c r="AOW7" s="37"/>
      <c r="AOX7" s="38"/>
      <c r="AOY7" s="38"/>
      <c r="AOZ7" s="38"/>
      <c r="APA7" s="38"/>
      <c r="APB7" s="37"/>
      <c r="APC7" s="37"/>
      <c r="APD7" s="37"/>
      <c r="APE7" s="37"/>
      <c r="APF7" s="37"/>
      <c r="APG7" s="38"/>
      <c r="APH7" s="38"/>
      <c r="API7" s="38"/>
      <c r="APJ7" s="38"/>
      <c r="APK7" s="37"/>
      <c r="APL7" s="37"/>
      <c r="APM7" s="37"/>
      <c r="APN7" s="37"/>
      <c r="APO7" s="37"/>
      <c r="APP7" s="38"/>
      <c r="APQ7" s="38"/>
      <c r="APR7" s="38"/>
      <c r="APS7" s="38"/>
      <c r="APT7" s="37"/>
      <c r="APU7" s="37"/>
      <c r="APV7" s="37"/>
      <c r="APW7" s="37"/>
      <c r="APX7" s="37"/>
      <c r="APY7" s="38"/>
      <c r="APZ7" s="38"/>
      <c r="AQA7" s="38"/>
      <c r="AQB7" s="38"/>
      <c r="AQC7" s="37"/>
      <c r="AQD7" s="37"/>
      <c r="AQE7" s="37"/>
      <c r="AQF7" s="37"/>
      <c r="AQG7" s="37"/>
      <c r="AQH7" s="38"/>
      <c r="AQI7" s="38"/>
      <c r="AQJ7" s="38"/>
      <c r="AQK7" s="38"/>
      <c r="AQL7" s="37"/>
      <c r="AQM7" s="37"/>
      <c r="AQN7" s="37"/>
      <c r="AQO7" s="37"/>
      <c r="AQP7" s="37"/>
      <c r="AQQ7" s="38"/>
      <c r="AQR7" s="38"/>
      <c r="AQS7" s="38"/>
      <c r="AQT7" s="38"/>
      <c r="AQU7" s="37"/>
      <c r="AQV7" s="37"/>
      <c r="AQW7" s="37"/>
      <c r="AQX7" s="37"/>
      <c r="AQY7" s="37"/>
      <c r="AQZ7" s="38"/>
      <c r="ARA7" s="38"/>
      <c r="ARB7" s="38"/>
      <c r="ARC7" s="38"/>
      <c r="ARD7" s="37"/>
      <c r="ARE7" s="37"/>
      <c r="ARF7" s="37"/>
      <c r="ARG7" s="37"/>
      <c r="ARH7" s="37"/>
      <c r="ARI7" s="38"/>
      <c r="ARJ7" s="38"/>
      <c r="ARK7" s="38"/>
      <c r="ARL7" s="38"/>
      <c r="ARM7" s="37"/>
      <c r="ARN7" s="37"/>
      <c r="ARO7" s="37"/>
      <c r="ARP7" s="37"/>
      <c r="ARQ7" s="37"/>
      <c r="ARR7" s="38"/>
      <c r="ARS7" s="38"/>
      <c r="ART7" s="38"/>
      <c r="ARU7" s="38"/>
      <c r="ARV7" s="37"/>
      <c r="ARW7" s="37"/>
      <c r="ARX7" s="37"/>
      <c r="ARY7" s="37"/>
      <c r="ARZ7" s="37"/>
      <c r="ASA7" s="38"/>
      <c r="ASB7" s="38"/>
      <c r="ASC7" s="38"/>
      <c r="ASD7" s="38"/>
      <c r="ASE7" s="37"/>
      <c r="ASF7" s="37"/>
      <c r="ASG7" s="37"/>
      <c r="ASH7" s="37"/>
      <c r="ASI7" s="37"/>
      <c r="ASJ7" s="38"/>
      <c r="ASK7" s="38"/>
      <c r="ASL7" s="38"/>
      <c r="ASM7" s="38"/>
      <c r="ASN7" s="37"/>
      <c r="ASO7" s="37"/>
      <c r="ASP7" s="37"/>
      <c r="ASQ7" s="37"/>
      <c r="ASR7" s="37"/>
      <c r="ASS7" s="38"/>
      <c r="AST7" s="38"/>
      <c r="ASU7" s="38"/>
      <c r="ASV7" s="38"/>
      <c r="ASW7" s="37"/>
      <c r="ASX7" s="37"/>
      <c r="ASY7" s="37"/>
      <c r="ASZ7" s="37"/>
      <c r="ATA7" s="37"/>
      <c r="ATB7" s="38"/>
      <c r="ATC7" s="38"/>
      <c r="ATD7" s="38"/>
      <c r="ATE7" s="38"/>
      <c r="ATF7" s="37"/>
      <c r="ATG7" s="37"/>
      <c r="ATH7" s="37"/>
      <c r="ATI7" s="37"/>
      <c r="ATJ7" s="37"/>
      <c r="ATK7" s="38"/>
      <c r="ATL7" s="38"/>
      <c r="ATM7" s="38"/>
      <c r="ATN7" s="38"/>
      <c r="ATO7" s="37"/>
      <c r="ATP7" s="37"/>
      <c r="ATQ7" s="37"/>
      <c r="ATR7" s="37"/>
      <c r="ATS7" s="37"/>
      <c r="ATT7" s="38"/>
      <c r="ATU7" s="38"/>
      <c r="ATV7" s="38"/>
      <c r="ATW7" s="38"/>
      <c r="ATX7" s="37"/>
      <c r="ATY7" s="37"/>
      <c r="ATZ7" s="37"/>
      <c r="AUA7" s="37"/>
      <c r="AUB7" s="37"/>
      <c r="AUC7" s="38"/>
      <c r="AUD7" s="38"/>
      <c r="AUE7" s="38"/>
      <c r="AUF7" s="38"/>
      <c r="AUG7" s="37"/>
      <c r="AUH7" s="37"/>
      <c r="AUI7" s="37"/>
      <c r="AUJ7" s="37"/>
      <c r="AUK7" s="37"/>
      <c r="AUL7" s="38"/>
      <c r="AUM7" s="38"/>
      <c r="AUN7" s="38"/>
      <c r="AUO7" s="38"/>
      <c r="AUP7" s="37"/>
      <c r="AUQ7" s="37"/>
      <c r="AUR7" s="37"/>
      <c r="AUS7" s="37"/>
      <c r="AUT7" s="37"/>
      <c r="AUU7" s="38"/>
      <c r="AUV7" s="38"/>
      <c r="AUW7" s="38"/>
      <c r="AUX7" s="38"/>
      <c r="AUY7" s="37"/>
      <c r="AUZ7" s="37"/>
      <c r="AVA7" s="37"/>
      <c r="AVB7" s="37"/>
      <c r="AVC7" s="37"/>
      <c r="AVD7" s="38"/>
      <c r="AVE7" s="38"/>
      <c r="AVF7" s="38"/>
      <c r="AVG7" s="38"/>
      <c r="AVH7" s="37"/>
      <c r="AVI7" s="37"/>
      <c r="AVJ7" s="37"/>
      <c r="AVK7" s="37"/>
      <c r="AVL7" s="37"/>
      <c r="AVM7" s="38"/>
      <c r="AVN7" s="38"/>
      <c r="AVO7" s="38"/>
      <c r="AVP7" s="38"/>
      <c r="AVQ7" s="37"/>
      <c r="AVR7" s="37"/>
      <c r="AVS7" s="37"/>
      <c r="AVT7" s="37"/>
      <c r="AVU7" s="37"/>
      <c r="AVV7" s="38"/>
      <c r="AVW7" s="38"/>
      <c r="AVX7" s="38"/>
      <c r="AVY7" s="38"/>
      <c r="AVZ7" s="37"/>
      <c r="AWA7" s="37"/>
      <c r="AWB7" s="37"/>
      <c r="AWC7" s="37"/>
      <c r="AWD7" s="37"/>
      <c r="AWE7" s="38"/>
      <c r="AWF7" s="38"/>
      <c r="AWG7" s="38"/>
      <c r="AWH7" s="38"/>
      <c r="AWI7" s="37"/>
      <c r="AWJ7" s="37"/>
      <c r="AWK7" s="37"/>
      <c r="AWL7" s="37"/>
      <c r="AWM7" s="37"/>
      <c r="AWN7" s="38"/>
      <c r="AWO7" s="38"/>
      <c r="AWP7" s="38"/>
      <c r="AWQ7" s="38"/>
      <c r="AWR7" s="37"/>
      <c r="AWS7" s="37"/>
      <c r="AWT7" s="37"/>
      <c r="AWU7" s="37"/>
      <c r="AWV7" s="37"/>
      <c r="AWW7" s="38"/>
      <c r="AWX7" s="38"/>
      <c r="AWY7" s="38"/>
      <c r="AWZ7" s="38"/>
      <c r="AXA7" s="37"/>
      <c r="AXB7" s="37"/>
      <c r="AXC7" s="37"/>
      <c r="AXD7" s="37"/>
      <c r="AXE7" s="37"/>
      <c r="AXF7" s="38"/>
      <c r="AXG7" s="38"/>
      <c r="AXH7" s="38"/>
      <c r="AXI7" s="38"/>
      <c r="AXJ7" s="37"/>
      <c r="AXK7" s="37"/>
      <c r="AXL7" s="37"/>
      <c r="AXM7" s="37"/>
      <c r="AXN7" s="37"/>
      <c r="AXO7" s="38"/>
      <c r="AXP7" s="38"/>
      <c r="AXQ7" s="38"/>
      <c r="AXR7" s="38"/>
      <c r="AXS7" s="37"/>
      <c r="AXT7" s="37"/>
      <c r="AXU7" s="37"/>
      <c r="AXV7" s="37"/>
      <c r="AXW7" s="37"/>
      <c r="AXX7" s="38"/>
      <c r="AXY7" s="38"/>
      <c r="AXZ7" s="38"/>
      <c r="AYA7" s="38"/>
      <c r="AYB7" s="37"/>
      <c r="AYC7" s="37"/>
      <c r="AYD7" s="37"/>
      <c r="AYE7" s="37"/>
      <c r="AYF7" s="37"/>
      <c r="AYG7" s="38"/>
      <c r="AYH7" s="38"/>
      <c r="AYI7" s="38"/>
      <c r="AYJ7" s="38"/>
      <c r="AYK7" s="37"/>
      <c r="AYL7" s="37"/>
      <c r="AYM7" s="37"/>
      <c r="AYN7" s="37"/>
      <c r="AYO7" s="37"/>
      <c r="AYP7" s="38"/>
      <c r="AYQ7" s="38"/>
      <c r="AYR7" s="38"/>
      <c r="AYS7" s="38"/>
      <c r="AYT7" s="37"/>
      <c r="AYU7" s="37"/>
      <c r="AYV7" s="37"/>
      <c r="AYW7" s="37"/>
      <c r="AYX7" s="37"/>
      <c r="AYY7" s="38"/>
      <c r="AYZ7" s="38"/>
      <c r="AZA7" s="38"/>
      <c r="AZB7" s="38"/>
      <c r="AZC7" s="37"/>
      <c r="AZD7" s="37"/>
      <c r="AZE7" s="37"/>
      <c r="AZF7" s="37"/>
      <c r="AZG7" s="37"/>
      <c r="AZH7" s="38"/>
      <c r="AZI7" s="38"/>
      <c r="AZJ7" s="38"/>
      <c r="AZK7" s="38"/>
      <c r="AZL7" s="37"/>
      <c r="AZM7" s="37"/>
      <c r="AZN7" s="37"/>
      <c r="AZO7" s="37"/>
      <c r="AZP7" s="37"/>
      <c r="AZQ7" s="38"/>
      <c r="AZR7" s="38"/>
      <c r="AZS7" s="38"/>
      <c r="AZT7" s="38"/>
      <c r="AZU7" s="37"/>
      <c r="AZV7" s="37"/>
      <c r="AZW7" s="37"/>
      <c r="AZX7" s="37"/>
      <c r="AZY7" s="37"/>
      <c r="AZZ7" s="38"/>
      <c r="BAA7" s="38"/>
      <c r="BAB7" s="38"/>
      <c r="BAC7" s="38"/>
      <c r="BAD7" s="37"/>
      <c r="BAE7" s="37"/>
      <c r="BAF7" s="37"/>
      <c r="BAG7" s="37"/>
      <c r="BAH7" s="37"/>
      <c r="BAI7" s="38"/>
      <c r="BAJ7" s="38"/>
      <c r="BAK7" s="38"/>
      <c r="BAL7" s="38"/>
      <c r="BAM7" s="37"/>
      <c r="BAN7" s="37"/>
      <c r="BAO7" s="37"/>
      <c r="BAP7" s="37"/>
      <c r="BAQ7" s="37"/>
      <c r="BAR7" s="38"/>
      <c r="BAS7" s="38"/>
      <c r="BAT7" s="38"/>
      <c r="BAU7" s="38"/>
      <c r="BAV7" s="37"/>
      <c r="BAW7" s="37"/>
      <c r="BAX7" s="37"/>
      <c r="BAY7" s="37"/>
      <c r="BAZ7" s="37"/>
      <c r="BBA7" s="38"/>
      <c r="BBB7" s="38"/>
      <c r="BBC7" s="38"/>
      <c r="BBD7" s="38"/>
      <c r="BBE7" s="37"/>
      <c r="BBF7" s="37"/>
      <c r="BBG7" s="37"/>
      <c r="BBH7" s="37"/>
      <c r="BBI7" s="37"/>
      <c r="BBJ7" s="38"/>
      <c r="BBK7" s="38"/>
      <c r="BBL7" s="38"/>
      <c r="BBM7" s="38"/>
      <c r="BBN7" s="37"/>
      <c r="BBO7" s="37"/>
      <c r="BBP7" s="37"/>
      <c r="BBQ7" s="37"/>
      <c r="BBR7" s="37"/>
      <c r="BBS7" s="38"/>
      <c r="BBT7" s="38"/>
      <c r="BBU7" s="38"/>
      <c r="BBV7" s="38"/>
      <c r="BBW7" s="37"/>
      <c r="BBX7" s="37"/>
      <c r="BBY7" s="37"/>
      <c r="BBZ7" s="37"/>
      <c r="BCA7" s="37"/>
      <c r="BCB7" s="38"/>
      <c r="BCC7" s="38"/>
      <c r="BCD7" s="38"/>
      <c r="BCE7" s="38"/>
      <c r="BCF7" s="37"/>
      <c r="BCG7" s="37"/>
      <c r="BCH7" s="37"/>
      <c r="BCI7" s="37"/>
      <c r="BCJ7" s="37"/>
      <c r="BCK7" s="38"/>
      <c r="BCL7" s="38"/>
      <c r="BCM7" s="38"/>
      <c r="BCN7" s="38"/>
      <c r="BCO7" s="37"/>
      <c r="BCP7" s="37"/>
      <c r="BCQ7" s="37"/>
      <c r="BCR7" s="37"/>
      <c r="BCS7" s="37"/>
      <c r="BCT7" s="38"/>
      <c r="BCU7" s="38"/>
      <c r="BCV7" s="38"/>
      <c r="BCW7" s="38"/>
      <c r="BCX7" s="37"/>
      <c r="BCY7" s="37"/>
      <c r="BCZ7" s="37"/>
      <c r="BDA7" s="37"/>
      <c r="BDB7" s="37"/>
      <c r="BDC7" s="38"/>
      <c r="BDD7" s="38"/>
      <c r="BDE7" s="38"/>
      <c r="BDF7" s="38"/>
      <c r="BDG7" s="37"/>
      <c r="BDH7" s="37"/>
      <c r="BDI7" s="37"/>
      <c r="BDJ7" s="37"/>
      <c r="BDK7" s="37"/>
      <c r="BDL7" s="38"/>
      <c r="BDM7" s="38"/>
      <c r="BDN7" s="38"/>
      <c r="BDO7" s="38"/>
      <c r="BDP7" s="37"/>
      <c r="BDQ7" s="37"/>
      <c r="BDR7" s="37"/>
      <c r="BDS7" s="37"/>
      <c r="BDT7" s="37"/>
      <c r="BDU7" s="38"/>
      <c r="BDV7" s="38"/>
      <c r="BDW7" s="38"/>
      <c r="BDX7" s="38"/>
      <c r="BDY7" s="37"/>
      <c r="BDZ7" s="37"/>
      <c r="BEA7" s="37"/>
      <c r="BEB7" s="37"/>
      <c r="BEC7" s="37"/>
      <c r="BED7" s="38"/>
      <c r="BEE7" s="38"/>
      <c r="BEF7" s="38"/>
      <c r="BEG7" s="38"/>
      <c r="BEH7" s="37"/>
      <c r="BEI7" s="37"/>
      <c r="BEJ7" s="37"/>
      <c r="BEK7" s="37"/>
      <c r="BEL7" s="37"/>
      <c r="BEM7" s="38"/>
      <c r="BEN7" s="38"/>
      <c r="BEO7" s="38"/>
      <c r="BEP7" s="38"/>
      <c r="BEQ7" s="37"/>
      <c r="BER7" s="37"/>
      <c r="BES7" s="37"/>
      <c r="BET7" s="37"/>
      <c r="BEU7" s="37"/>
      <c r="BEV7" s="38"/>
      <c r="BEW7" s="38"/>
      <c r="BEX7" s="38"/>
      <c r="BEY7" s="38"/>
      <c r="BEZ7" s="37"/>
      <c r="BFA7" s="37"/>
      <c r="BFB7" s="37"/>
      <c r="BFC7" s="37"/>
      <c r="BFD7" s="37"/>
      <c r="BFE7" s="38"/>
      <c r="BFF7" s="38"/>
      <c r="BFG7" s="38"/>
      <c r="BFH7" s="38"/>
      <c r="BFI7" s="37"/>
      <c r="BFJ7" s="37"/>
      <c r="BFK7" s="37"/>
      <c r="BFL7" s="37"/>
      <c r="BFM7" s="37"/>
      <c r="BFN7" s="38"/>
      <c r="BFO7" s="38"/>
      <c r="BFP7" s="38"/>
      <c r="BFQ7" s="38"/>
      <c r="BFR7" s="37"/>
      <c r="BFS7" s="37"/>
      <c r="BFT7" s="37"/>
      <c r="BFU7" s="37"/>
      <c r="BFV7" s="37"/>
      <c r="BFW7" s="38"/>
      <c r="BFX7" s="38"/>
      <c r="BFY7" s="38"/>
      <c r="BFZ7" s="38"/>
      <c r="BGA7" s="37"/>
      <c r="BGB7" s="37"/>
      <c r="BGC7" s="37"/>
      <c r="BGD7" s="37"/>
      <c r="BGE7" s="37"/>
      <c r="BGF7" s="38"/>
      <c r="BGG7" s="38"/>
      <c r="BGH7" s="38"/>
      <c r="BGI7" s="38"/>
      <c r="BGJ7" s="37"/>
      <c r="BGK7" s="37"/>
      <c r="BGL7" s="37"/>
      <c r="BGM7" s="37"/>
      <c r="BGN7" s="37"/>
      <c r="BGO7" s="38"/>
      <c r="BGP7" s="38"/>
      <c r="BGQ7" s="38"/>
      <c r="BGR7" s="38"/>
      <c r="BGS7" s="37"/>
      <c r="BGT7" s="37"/>
      <c r="BGU7" s="37"/>
      <c r="BGV7" s="37"/>
      <c r="BGW7" s="37"/>
      <c r="BGX7" s="38"/>
      <c r="BGY7" s="38"/>
      <c r="BGZ7" s="38"/>
      <c r="BHA7" s="38"/>
      <c r="BHB7" s="37"/>
      <c r="BHC7" s="37"/>
      <c r="BHD7" s="37"/>
      <c r="BHE7" s="37"/>
      <c r="BHF7" s="37"/>
      <c r="BHG7" s="38"/>
      <c r="BHH7" s="38"/>
      <c r="BHI7" s="38"/>
      <c r="BHJ7" s="38"/>
      <c r="BHK7" s="37"/>
      <c r="BHL7" s="37"/>
      <c r="BHM7" s="37"/>
      <c r="BHN7" s="37"/>
      <c r="BHO7" s="37"/>
      <c r="BHP7" s="38"/>
      <c r="BHQ7" s="38"/>
      <c r="BHR7" s="38"/>
      <c r="BHS7" s="38"/>
      <c r="BHT7" s="37"/>
      <c r="BHU7" s="37"/>
      <c r="BHV7" s="37"/>
      <c r="BHW7" s="37"/>
      <c r="BHX7" s="37"/>
      <c r="BHY7" s="38"/>
      <c r="BHZ7" s="38"/>
      <c r="BIA7" s="38"/>
      <c r="BIB7" s="38"/>
      <c r="BIC7" s="37"/>
      <c r="BID7" s="37"/>
      <c r="BIE7" s="37"/>
      <c r="BIF7" s="37"/>
      <c r="BIG7" s="37"/>
      <c r="BIH7" s="38"/>
      <c r="BII7" s="38"/>
      <c r="BIJ7" s="38"/>
      <c r="BIK7" s="38"/>
      <c r="BIL7" s="37"/>
      <c r="BIM7" s="37"/>
      <c r="BIN7" s="37"/>
      <c r="BIO7" s="37"/>
      <c r="BIP7" s="37"/>
      <c r="BIQ7" s="38"/>
      <c r="BIR7" s="38"/>
      <c r="BIS7" s="38"/>
      <c r="BIT7" s="38"/>
      <c r="BIU7" s="37"/>
      <c r="BIV7" s="37"/>
      <c r="BIW7" s="37"/>
      <c r="BIX7" s="37"/>
      <c r="BIY7" s="37"/>
      <c r="BIZ7" s="38"/>
      <c r="BJA7" s="38"/>
      <c r="BJB7" s="38"/>
      <c r="BJC7" s="38"/>
      <c r="BJD7" s="37"/>
      <c r="BJE7" s="37"/>
      <c r="BJF7" s="37"/>
      <c r="BJG7" s="37"/>
      <c r="BJH7" s="37"/>
      <c r="BJI7" s="38"/>
      <c r="BJJ7" s="38"/>
      <c r="BJK7" s="38"/>
      <c r="BJL7" s="38"/>
      <c r="BJM7" s="37"/>
      <c r="BJN7" s="37"/>
      <c r="BJO7" s="37"/>
      <c r="BJP7" s="37"/>
      <c r="BJQ7" s="37"/>
      <c r="BJR7" s="38"/>
      <c r="BJS7" s="38"/>
      <c r="BJT7" s="38"/>
      <c r="BJU7" s="38"/>
      <c r="BJV7" s="37"/>
      <c r="BJW7" s="37"/>
      <c r="BJX7" s="37"/>
      <c r="BJY7" s="37"/>
      <c r="BJZ7" s="37"/>
      <c r="BKA7" s="38"/>
      <c r="BKB7" s="38"/>
      <c r="BKC7" s="38"/>
      <c r="BKD7" s="38"/>
      <c r="BKE7" s="37"/>
      <c r="BKF7" s="37"/>
      <c r="BKG7" s="37"/>
      <c r="BKH7" s="37"/>
      <c r="BKI7" s="37"/>
      <c r="BKJ7" s="38"/>
      <c r="BKK7" s="38"/>
      <c r="BKL7" s="38"/>
      <c r="BKM7" s="38"/>
      <c r="BKN7" s="37"/>
      <c r="BKO7" s="37"/>
      <c r="BKP7" s="37"/>
      <c r="BKQ7" s="37"/>
      <c r="BKR7" s="37"/>
      <c r="BKS7" s="38"/>
      <c r="BKT7" s="38"/>
      <c r="BKU7" s="38"/>
      <c r="BKV7" s="38"/>
      <c r="BKW7" s="37"/>
      <c r="BKX7" s="37"/>
      <c r="BKY7" s="37"/>
      <c r="BKZ7" s="37"/>
      <c r="BLA7" s="37"/>
      <c r="BLB7" s="38"/>
      <c r="BLC7" s="38"/>
      <c r="BLD7" s="38"/>
      <c r="BLE7" s="38"/>
      <c r="BLF7" s="37"/>
      <c r="BLG7" s="37"/>
      <c r="BLH7" s="37"/>
      <c r="BLI7" s="37"/>
      <c r="BLJ7" s="37"/>
      <c r="BLK7" s="38"/>
      <c r="BLL7" s="38"/>
      <c r="BLM7" s="38"/>
      <c r="BLN7" s="38"/>
      <c r="BLO7" s="37"/>
      <c r="BLP7" s="37"/>
      <c r="BLQ7" s="37"/>
      <c r="BLR7" s="37"/>
      <c r="BLS7" s="37"/>
      <c r="BLT7" s="38"/>
      <c r="BLU7" s="38"/>
      <c r="BLV7" s="38"/>
      <c r="BLW7" s="38"/>
      <c r="BLX7" s="37"/>
      <c r="BLY7" s="37"/>
      <c r="BLZ7" s="37"/>
      <c r="BMA7" s="37"/>
      <c r="BMB7" s="37"/>
      <c r="BMC7" s="38"/>
      <c r="BMD7" s="38"/>
      <c r="BME7" s="38"/>
      <c r="BMF7" s="38"/>
      <c r="BMG7" s="37"/>
      <c r="BMH7" s="37"/>
      <c r="BMI7" s="37"/>
      <c r="BMJ7" s="37"/>
      <c r="BMK7" s="37"/>
      <c r="BML7" s="38"/>
      <c r="BMM7" s="38"/>
      <c r="BMN7" s="38"/>
      <c r="BMO7" s="38"/>
      <c r="BMP7" s="37"/>
      <c r="BMQ7" s="37"/>
      <c r="BMR7" s="37"/>
      <c r="BMS7" s="37"/>
      <c r="BMT7" s="37"/>
      <c r="BMU7" s="38"/>
      <c r="BMV7" s="38"/>
      <c r="BMW7" s="38"/>
      <c r="BMX7" s="38"/>
      <c r="BMY7" s="37"/>
      <c r="BMZ7" s="37"/>
      <c r="BNA7" s="37"/>
      <c r="BNB7" s="37"/>
      <c r="BNC7" s="37"/>
      <c r="BND7" s="38"/>
      <c r="BNE7" s="38"/>
      <c r="BNF7" s="38"/>
      <c r="BNG7" s="38"/>
      <c r="BNH7" s="37"/>
      <c r="BNI7" s="37"/>
      <c r="BNJ7" s="37"/>
      <c r="BNK7" s="37"/>
      <c r="BNL7" s="37"/>
      <c r="BNM7" s="38"/>
      <c r="BNN7" s="38"/>
      <c r="BNO7" s="38"/>
      <c r="BNP7" s="38"/>
      <c r="BNQ7" s="37"/>
      <c r="BNR7" s="37"/>
      <c r="BNS7" s="37"/>
      <c r="BNT7" s="37"/>
      <c r="BNU7" s="37"/>
      <c r="BNV7" s="38"/>
      <c r="BNW7" s="38"/>
      <c r="BNX7" s="38"/>
      <c r="BNY7" s="38"/>
      <c r="BNZ7" s="37"/>
      <c r="BOA7" s="37"/>
      <c r="BOB7" s="37"/>
      <c r="BOC7" s="37"/>
      <c r="BOD7" s="37"/>
      <c r="BOE7" s="38"/>
      <c r="BOF7" s="38"/>
      <c r="BOG7" s="38"/>
      <c r="BOH7" s="38"/>
      <c r="BOI7" s="37"/>
      <c r="BOJ7" s="37"/>
      <c r="BOK7" s="37"/>
      <c r="BOL7" s="37"/>
      <c r="BOM7" s="37"/>
      <c r="BON7" s="38"/>
      <c r="BOO7" s="38"/>
      <c r="BOP7" s="38"/>
      <c r="BOQ7" s="38"/>
      <c r="BOR7" s="37"/>
      <c r="BOS7" s="37"/>
      <c r="BOT7" s="37"/>
      <c r="BOU7" s="37"/>
      <c r="BOV7" s="37"/>
      <c r="BOW7" s="38"/>
      <c r="BOX7" s="38"/>
      <c r="BOY7" s="38"/>
      <c r="BOZ7" s="38"/>
      <c r="BPA7" s="37"/>
      <c r="BPB7" s="37"/>
      <c r="BPC7" s="37"/>
      <c r="BPD7" s="37"/>
      <c r="BPE7" s="37"/>
      <c r="BPF7" s="38"/>
      <c r="BPG7" s="38"/>
      <c r="BPH7" s="38"/>
      <c r="BPI7" s="38"/>
      <c r="BPJ7" s="37"/>
      <c r="BPK7" s="37"/>
      <c r="BPL7" s="37"/>
      <c r="BPM7" s="37"/>
      <c r="BPN7" s="37"/>
      <c r="BPO7" s="38"/>
      <c r="BPP7" s="38"/>
      <c r="BPQ7" s="38"/>
      <c r="BPR7" s="38"/>
      <c r="BPS7" s="37"/>
      <c r="BPT7" s="37"/>
      <c r="BPU7" s="37"/>
      <c r="BPV7" s="37"/>
      <c r="BPW7" s="37"/>
      <c r="BPX7" s="38"/>
      <c r="BPY7" s="38"/>
      <c r="BPZ7" s="38"/>
      <c r="BQA7" s="38"/>
      <c r="BQB7" s="37"/>
      <c r="BQC7" s="37"/>
      <c r="BQD7" s="37"/>
      <c r="BQE7" s="37"/>
      <c r="BQF7" s="37"/>
      <c r="BQG7" s="38"/>
      <c r="BQH7" s="38"/>
      <c r="BQI7" s="38"/>
      <c r="BQJ7" s="38"/>
      <c r="BQK7" s="37"/>
      <c r="BQL7" s="37"/>
      <c r="BQM7" s="37"/>
      <c r="BQN7" s="37"/>
      <c r="BQO7" s="37"/>
      <c r="BQP7" s="38"/>
      <c r="BQQ7" s="38"/>
      <c r="BQR7" s="38"/>
      <c r="BQS7" s="38"/>
      <c r="BQT7" s="37"/>
      <c r="BQU7" s="37"/>
      <c r="BQV7" s="37"/>
      <c r="BQW7" s="37"/>
      <c r="BQX7" s="37"/>
      <c r="BQY7" s="38"/>
      <c r="BQZ7" s="38"/>
      <c r="BRA7" s="38"/>
      <c r="BRB7" s="38"/>
      <c r="BRC7" s="37"/>
      <c r="BRD7" s="37"/>
      <c r="BRE7" s="37"/>
      <c r="BRF7" s="37"/>
      <c r="BRG7" s="37"/>
      <c r="BRH7" s="38"/>
      <c r="BRI7" s="38"/>
      <c r="BRJ7" s="38"/>
      <c r="BRK7" s="38"/>
      <c r="BRL7" s="37"/>
      <c r="BRM7" s="37"/>
      <c r="BRN7" s="37"/>
      <c r="BRO7" s="37"/>
      <c r="BRP7" s="37"/>
      <c r="BRQ7" s="38"/>
      <c r="BRR7" s="38"/>
      <c r="BRS7" s="38"/>
      <c r="BRT7" s="38"/>
      <c r="BRU7" s="37"/>
      <c r="BRV7" s="37"/>
      <c r="BRW7" s="37"/>
      <c r="BRX7" s="37"/>
      <c r="BRY7" s="37"/>
      <c r="BRZ7" s="38"/>
      <c r="BSA7" s="38"/>
      <c r="BSB7" s="38"/>
      <c r="BSC7" s="38"/>
      <c r="BSD7" s="37"/>
      <c r="BSE7" s="37"/>
      <c r="BSF7" s="37"/>
      <c r="BSG7" s="37"/>
      <c r="BSH7" s="37"/>
      <c r="BSI7" s="38"/>
      <c r="BSJ7" s="38"/>
      <c r="BSK7" s="38"/>
      <c r="BSL7" s="38"/>
      <c r="BSM7" s="37"/>
      <c r="BSN7" s="37"/>
      <c r="BSO7" s="37"/>
      <c r="BSP7" s="37"/>
      <c r="BSQ7" s="37"/>
      <c r="BSR7" s="38"/>
      <c r="BSS7" s="38"/>
      <c r="BST7" s="38"/>
      <c r="BSU7" s="38"/>
      <c r="BSV7" s="37"/>
      <c r="BSW7" s="37"/>
      <c r="BSX7" s="37"/>
      <c r="BSY7" s="37"/>
      <c r="BSZ7" s="37"/>
      <c r="BTA7" s="38"/>
      <c r="BTB7" s="38"/>
      <c r="BTC7" s="38"/>
      <c r="BTD7" s="38"/>
      <c r="BTE7" s="37"/>
      <c r="BTF7" s="37"/>
      <c r="BTG7" s="37"/>
      <c r="BTH7" s="37"/>
      <c r="BTI7" s="37"/>
      <c r="BTJ7" s="38"/>
      <c r="BTK7" s="38"/>
      <c r="BTL7" s="38"/>
      <c r="BTM7" s="38"/>
      <c r="BTN7" s="37"/>
      <c r="BTO7" s="37"/>
      <c r="BTP7" s="37"/>
      <c r="BTQ7" s="37"/>
      <c r="BTR7" s="37"/>
      <c r="BTS7" s="38"/>
      <c r="BTT7" s="38"/>
      <c r="BTU7" s="38"/>
      <c r="BTV7" s="38"/>
      <c r="BTW7" s="37"/>
      <c r="BTX7" s="37"/>
      <c r="BTY7" s="37"/>
      <c r="BTZ7" s="37"/>
      <c r="BUA7" s="37"/>
      <c r="BUB7" s="38"/>
      <c r="BUC7" s="38"/>
      <c r="BUD7" s="38"/>
      <c r="BUE7" s="38"/>
      <c r="BUF7" s="37"/>
      <c r="BUG7" s="37"/>
      <c r="BUH7" s="37"/>
      <c r="BUI7" s="37"/>
      <c r="BUJ7" s="37"/>
      <c r="BUK7" s="38"/>
      <c r="BUL7" s="38"/>
      <c r="BUM7" s="38"/>
      <c r="BUN7" s="38"/>
      <c r="BUO7" s="37"/>
      <c r="BUP7" s="37"/>
      <c r="BUQ7" s="37"/>
      <c r="BUR7" s="37"/>
      <c r="BUS7" s="37"/>
      <c r="BUT7" s="38"/>
      <c r="BUU7" s="38"/>
      <c r="BUV7" s="38"/>
      <c r="BUW7" s="38"/>
      <c r="BUX7" s="37"/>
      <c r="BUY7" s="37"/>
      <c r="BUZ7" s="37"/>
      <c r="BVA7" s="37"/>
      <c r="BVB7" s="37"/>
      <c r="BVC7" s="38"/>
      <c r="BVD7" s="38"/>
      <c r="BVE7" s="38"/>
      <c r="BVF7" s="38"/>
      <c r="BVG7" s="37"/>
      <c r="BVH7" s="37"/>
      <c r="BVI7" s="37"/>
      <c r="BVJ7" s="37"/>
      <c r="BVK7" s="37"/>
      <c r="BVL7" s="38"/>
      <c r="BVM7" s="38"/>
      <c r="BVN7" s="38"/>
      <c r="BVO7" s="38"/>
      <c r="BVP7" s="37"/>
      <c r="BVQ7" s="37"/>
      <c r="BVR7" s="37"/>
      <c r="BVS7" s="37"/>
      <c r="BVT7" s="37"/>
      <c r="BVU7" s="38"/>
      <c r="BVV7" s="38"/>
      <c r="BVW7" s="38"/>
      <c r="BVX7" s="38"/>
      <c r="BVY7" s="37"/>
      <c r="BVZ7" s="37"/>
      <c r="BWA7" s="37"/>
      <c r="BWB7" s="37"/>
      <c r="BWC7" s="37"/>
      <c r="BWD7" s="38"/>
      <c r="BWE7" s="38"/>
      <c r="BWF7" s="38"/>
      <c r="BWG7" s="38"/>
      <c r="BWH7" s="37"/>
      <c r="BWI7" s="37"/>
      <c r="BWJ7" s="37"/>
      <c r="BWK7" s="37"/>
      <c r="BWL7" s="37"/>
      <c r="BWM7" s="38"/>
      <c r="BWN7" s="38"/>
      <c r="BWO7" s="38"/>
      <c r="BWP7" s="38"/>
      <c r="BWQ7" s="37"/>
      <c r="BWR7" s="37"/>
      <c r="BWS7" s="37"/>
      <c r="BWT7" s="37"/>
      <c r="BWU7" s="37"/>
      <c r="BWV7" s="38"/>
      <c r="BWW7" s="38"/>
      <c r="BWX7" s="38"/>
      <c r="BWY7" s="38"/>
      <c r="BWZ7" s="37"/>
      <c r="BXA7" s="37"/>
      <c r="BXB7" s="37"/>
      <c r="BXC7" s="37"/>
      <c r="BXD7" s="37"/>
      <c r="BXE7" s="38"/>
      <c r="BXF7" s="38"/>
      <c r="BXG7" s="38"/>
      <c r="BXH7" s="38"/>
      <c r="BXI7" s="37"/>
      <c r="BXJ7" s="37"/>
      <c r="BXK7" s="37"/>
      <c r="BXL7" s="37"/>
      <c r="BXM7" s="37"/>
      <c r="BXN7" s="38"/>
      <c r="BXO7" s="38"/>
      <c r="BXP7" s="38"/>
      <c r="BXQ7" s="38"/>
      <c r="BXR7" s="37"/>
      <c r="BXS7" s="37"/>
      <c r="BXT7" s="37"/>
      <c r="BXU7" s="37"/>
      <c r="BXV7" s="37"/>
      <c r="BXW7" s="38"/>
      <c r="BXX7" s="38"/>
      <c r="BXY7" s="38"/>
      <c r="BXZ7" s="38"/>
      <c r="BYA7" s="37"/>
      <c r="BYB7" s="37"/>
      <c r="BYC7" s="37"/>
      <c r="BYD7" s="37"/>
      <c r="BYE7" s="37"/>
      <c r="BYF7" s="38"/>
      <c r="BYG7" s="38"/>
      <c r="BYH7" s="38"/>
      <c r="BYI7" s="38"/>
      <c r="BYJ7" s="37"/>
      <c r="BYK7" s="37"/>
      <c r="BYL7" s="37"/>
      <c r="BYM7" s="37"/>
      <c r="BYN7" s="37"/>
      <c r="BYO7" s="38"/>
      <c r="BYP7" s="38"/>
      <c r="BYQ7" s="38"/>
      <c r="BYR7" s="38"/>
      <c r="BYS7" s="37"/>
      <c r="BYT7" s="37"/>
      <c r="BYU7" s="37"/>
      <c r="BYV7" s="37"/>
      <c r="BYW7" s="37"/>
      <c r="BYX7" s="38"/>
      <c r="BYY7" s="38"/>
      <c r="BYZ7" s="38"/>
      <c r="BZA7" s="38"/>
      <c r="BZB7" s="37"/>
      <c r="BZC7" s="37"/>
      <c r="BZD7" s="37"/>
      <c r="BZE7" s="37"/>
      <c r="BZF7" s="37"/>
      <c r="BZG7" s="38"/>
      <c r="BZH7" s="38"/>
      <c r="BZI7" s="38"/>
      <c r="BZJ7" s="38"/>
      <c r="BZK7" s="37"/>
      <c r="BZL7" s="37"/>
      <c r="BZM7" s="37"/>
      <c r="BZN7" s="37"/>
      <c r="BZO7" s="37"/>
      <c r="BZP7" s="38"/>
      <c r="BZQ7" s="38"/>
      <c r="BZR7" s="38"/>
      <c r="BZS7" s="38"/>
      <c r="BZT7" s="37"/>
      <c r="BZU7" s="37"/>
      <c r="BZV7" s="37"/>
      <c r="BZW7" s="37"/>
      <c r="BZX7" s="37"/>
      <c r="BZY7" s="38"/>
      <c r="BZZ7" s="38"/>
      <c r="CAA7" s="38"/>
      <c r="CAB7" s="38"/>
      <c r="CAC7" s="37"/>
      <c r="CAD7" s="37"/>
      <c r="CAE7" s="37"/>
      <c r="CAF7" s="37"/>
      <c r="CAG7" s="37"/>
      <c r="CAH7" s="38"/>
      <c r="CAI7" s="38"/>
      <c r="CAJ7" s="38"/>
      <c r="CAK7" s="38"/>
      <c r="CAL7" s="37"/>
      <c r="CAM7" s="37"/>
      <c r="CAN7" s="37"/>
      <c r="CAO7" s="37"/>
      <c r="CAP7" s="37"/>
      <c r="CAQ7" s="38"/>
      <c r="CAR7" s="38"/>
      <c r="CAS7" s="38"/>
      <c r="CAT7" s="38"/>
      <c r="CAU7" s="37"/>
      <c r="CAV7" s="37"/>
      <c r="CAW7" s="37"/>
      <c r="CAX7" s="37"/>
      <c r="CAY7" s="37"/>
      <c r="CAZ7" s="38"/>
      <c r="CBA7" s="38"/>
      <c r="CBB7" s="38"/>
      <c r="CBC7" s="38"/>
      <c r="CBD7" s="37"/>
      <c r="CBE7" s="37"/>
      <c r="CBF7" s="37"/>
      <c r="CBG7" s="37"/>
      <c r="CBH7" s="37"/>
      <c r="CBI7" s="38"/>
      <c r="CBJ7" s="38"/>
      <c r="CBK7" s="38"/>
      <c r="CBL7" s="38"/>
      <c r="CBM7" s="37"/>
      <c r="CBN7" s="37"/>
      <c r="CBO7" s="37"/>
      <c r="CBP7" s="37"/>
      <c r="CBQ7" s="37"/>
      <c r="CBR7" s="38"/>
      <c r="CBS7" s="38"/>
      <c r="CBT7" s="38"/>
      <c r="CBU7" s="38"/>
      <c r="CBV7" s="37"/>
      <c r="CBW7" s="37"/>
      <c r="CBX7" s="37"/>
      <c r="CBY7" s="37"/>
      <c r="CBZ7" s="37"/>
      <c r="CCA7" s="38"/>
      <c r="CCB7" s="38"/>
      <c r="CCC7" s="38"/>
      <c r="CCD7" s="38"/>
      <c r="CCE7" s="37"/>
      <c r="CCF7" s="37"/>
      <c r="CCG7" s="37"/>
      <c r="CCH7" s="37"/>
      <c r="CCI7" s="37"/>
      <c r="CCJ7" s="38"/>
      <c r="CCK7" s="38"/>
      <c r="CCL7" s="38"/>
      <c r="CCM7" s="38"/>
      <c r="CCN7" s="37"/>
      <c r="CCO7" s="37"/>
      <c r="CCP7" s="37"/>
      <c r="CCQ7" s="37"/>
      <c r="CCR7" s="37"/>
      <c r="CCS7" s="38"/>
      <c r="CCT7" s="38"/>
      <c r="CCU7" s="38"/>
      <c r="CCV7" s="38"/>
      <c r="CCW7" s="37"/>
      <c r="CCX7" s="37"/>
      <c r="CCY7" s="37"/>
      <c r="CCZ7" s="37"/>
      <c r="CDA7" s="37"/>
      <c r="CDB7" s="38"/>
      <c r="CDC7" s="38"/>
      <c r="CDD7" s="38"/>
      <c r="CDE7" s="38"/>
      <c r="CDF7" s="37"/>
      <c r="CDG7" s="37"/>
      <c r="CDH7" s="37"/>
      <c r="CDI7" s="37"/>
      <c r="CDJ7" s="37"/>
      <c r="CDK7" s="38"/>
      <c r="CDL7" s="38"/>
      <c r="CDM7" s="38"/>
      <c r="CDN7" s="38"/>
      <c r="CDO7" s="37"/>
      <c r="CDP7" s="37"/>
      <c r="CDQ7" s="37"/>
      <c r="CDR7" s="37"/>
      <c r="CDS7" s="37"/>
      <c r="CDT7" s="38"/>
      <c r="CDU7" s="38"/>
      <c r="CDV7" s="38"/>
      <c r="CDW7" s="38"/>
      <c r="CDX7" s="37"/>
      <c r="CDY7" s="37"/>
      <c r="CDZ7" s="37"/>
      <c r="CEA7" s="37"/>
      <c r="CEB7" s="37"/>
      <c r="CEC7" s="38"/>
      <c r="CED7" s="38"/>
      <c r="CEE7" s="38"/>
      <c r="CEF7" s="38"/>
      <c r="CEG7" s="37"/>
      <c r="CEH7" s="37"/>
      <c r="CEI7" s="37"/>
      <c r="CEJ7" s="37"/>
      <c r="CEK7" s="37"/>
      <c r="CEL7" s="38"/>
      <c r="CEM7" s="38"/>
      <c r="CEN7" s="38"/>
      <c r="CEO7" s="38"/>
      <c r="CEP7" s="37"/>
      <c r="CEQ7" s="37"/>
      <c r="CER7" s="37"/>
      <c r="CES7" s="37"/>
      <c r="CET7" s="37"/>
      <c r="CEU7" s="38"/>
      <c r="CEV7" s="38"/>
      <c r="CEW7" s="38"/>
      <c r="CEX7" s="38"/>
      <c r="CEY7" s="37"/>
      <c r="CEZ7" s="37"/>
      <c r="CFA7" s="37"/>
      <c r="CFB7" s="37"/>
      <c r="CFC7" s="37"/>
      <c r="CFD7" s="38"/>
      <c r="CFE7" s="38"/>
      <c r="CFF7" s="38"/>
      <c r="CFG7" s="38"/>
      <c r="CFH7" s="37"/>
      <c r="CFI7" s="37"/>
      <c r="CFJ7" s="37"/>
      <c r="CFK7" s="37"/>
      <c r="CFL7" s="37"/>
      <c r="CFM7" s="38"/>
      <c r="CFN7" s="38"/>
      <c r="CFO7" s="38"/>
      <c r="CFP7" s="38"/>
      <c r="CFQ7" s="37"/>
      <c r="CFR7" s="37"/>
      <c r="CFS7" s="37"/>
      <c r="CFT7" s="37"/>
      <c r="CFU7" s="37"/>
      <c r="CFV7" s="38"/>
      <c r="CFW7" s="38"/>
      <c r="CFX7" s="38"/>
      <c r="CFY7" s="38"/>
      <c r="CFZ7" s="37"/>
      <c r="CGA7" s="37"/>
      <c r="CGB7" s="37"/>
      <c r="CGC7" s="37"/>
      <c r="CGD7" s="37"/>
      <c r="CGE7" s="38"/>
      <c r="CGF7" s="38"/>
      <c r="CGG7" s="38"/>
      <c r="CGH7" s="38"/>
      <c r="CGI7" s="37"/>
      <c r="CGJ7" s="37"/>
      <c r="CGK7" s="37"/>
      <c r="CGL7" s="37"/>
      <c r="CGM7" s="37"/>
      <c r="CGN7" s="38"/>
      <c r="CGO7" s="38"/>
      <c r="CGP7" s="38"/>
      <c r="CGQ7" s="38"/>
      <c r="CGR7" s="37"/>
      <c r="CGS7" s="37"/>
      <c r="CGT7" s="37"/>
      <c r="CGU7" s="37"/>
      <c r="CGV7" s="37"/>
      <c r="CGW7" s="38"/>
      <c r="CGX7" s="38"/>
      <c r="CGY7" s="38"/>
      <c r="CGZ7" s="38"/>
      <c r="CHA7" s="37"/>
      <c r="CHB7" s="37"/>
      <c r="CHC7" s="37"/>
      <c r="CHD7" s="37"/>
      <c r="CHE7" s="37"/>
      <c r="CHF7" s="38"/>
      <c r="CHG7" s="38"/>
      <c r="CHH7" s="38"/>
      <c r="CHI7" s="38"/>
      <c r="CHJ7" s="37"/>
      <c r="CHK7" s="37"/>
      <c r="CHL7" s="37"/>
      <c r="CHM7" s="37"/>
      <c r="CHN7" s="37"/>
      <c r="CHO7" s="38"/>
      <c r="CHP7" s="38"/>
      <c r="CHQ7" s="38"/>
      <c r="CHR7" s="38"/>
      <c r="CHS7" s="37"/>
      <c r="CHT7" s="37"/>
      <c r="CHU7" s="37"/>
      <c r="CHV7" s="37"/>
      <c r="CHW7" s="37"/>
      <c r="CHX7" s="38"/>
      <c r="CHY7" s="38"/>
      <c r="CHZ7" s="38"/>
      <c r="CIA7" s="38"/>
      <c r="CIB7" s="37"/>
      <c r="CIC7" s="37"/>
      <c r="CID7" s="37"/>
      <c r="CIE7" s="37"/>
      <c r="CIF7" s="37"/>
      <c r="CIG7" s="38"/>
      <c r="CIH7" s="38"/>
      <c r="CII7" s="38"/>
      <c r="CIJ7" s="38"/>
      <c r="CIK7" s="37"/>
      <c r="CIL7" s="37"/>
      <c r="CIM7" s="37"/>
      <c r="CIN7" s="37"/>
      <c r="CIO7" s="37"/>
      <c r="CIP7" s="38"/>
      <c r="CIQ7" s="38"/>
      <c r="CIR7" s="38"/>
      <c r="CIS7" s="38"/>
      <c r="CIT7" s="37"/>
      <c r="CIU7" s="37"/>
      <c r="CIV7" s="37"/>
      <c r="CIW7" s="37"/>
      <c r="CIX7" s="37"/>
      <c r="CIY7" s="38"/>
      <c r="CIZ7" s="38"/>
      <c r="CJA7" s="38"/>
      <c r="CJB7" s="38"/>
      <c r="CJC7" s="37"/>
      <c r="CJD7" s="37"/>
      <c r="CJE7" s="37"/>
      <c r="CJF7" s="37"/>
      <c r="CJG7" s="37"/>
      <c r="CJH7" s="38"/>
      <c r="CJI7" s="38"/>
      <c r="CJJ7" s="38"/>
      <c r="CJK7" s="38"/>
      <c r="CJL7" s="37"/>
      <c r="CJM7" s="37"/>
      <c r="CJN7" s="37"/>
      <c r="CJO7" s="37"/>
      <c r="CJP7" s="37"/>
      <c r="CJQ7" s="38"/>
      <c r="CJR7" s="38"/>
      <c r="CJS7" s="38"/>
      <c r="CJT7" s="38"/>
      <c r="CJU7" s="37"/>
      <c r="CJV7" s="37"/>
      <c r="CJW7" s="37"/>
      <c r="CJX7" s="37"/>
      <c r="CJY7" s="37"/>
      <c r="CJZ7" s="38"/>
      <c r="CKA7" s="38"/>
      <c r="CKB7" s="38"/>
      <c r="CKC7" s="38"/>
      <c r="CKD7" s="37"/>
      <c r="CKE7" s="37"/>
      <c r="CKF7" s="37"/>
      <c r="CKG7" s="37"/>
      <c r="CKH7" s="37"/>
      <c r="CKI7" s="38"/>
      <c r="CKJ7" s="38"/>
      <c r="CKK7" s="38"/>
      <c r="CKL7" s="38"/>
      <c r="CKM7" s="37"/>
      <c r="CKN7" s="37"/>
      <c r="CKO7" s="37"/>
      <c r="CKP7" s="37"/>
      <c r="CKQ7" s="37"/>
      <c r="CKR7" s="38"/>
      <c r="CKS7" s="38"/>
      <c r="CKT7" s="38"/>
      <c r="CKU7" s="38"/>
      <c r="CKV7" s="37"/>
      <c r="CKW7" s="37"/>
      <c r="CKX7" s="37"/>
      <c r="CKY7" s="37"/>
      <c r="CKZ7" s="37"/>
      <c r="CLA7" s="38"/>
      <c r="CLB7" s="38"/>
      <c r="CLC7" s="38"/>
      <c r="CLD7" s="38"/>
      <c r="CLE7" s="37"/>
      <c r="CLF7" s="37"/>
      <c r="CLG7" s="37"/>
      <c r="CLH7" s="37"/>
      <c r="CLI7" s="37"/>
      <c r="CLJ7" s="38"/>
      <c r="CLK7" s="38"/>
      <c r="CLL7" s="38"/>
      <c r="CLM7" s="38"/>
      <c r="CLN7" s="37"/>
      <c r="CLO7" s="37"/>
      <c r="CLP7" s="37"/>
      <c r="CLQ7" s="37"/>
      <c r="CLR7" s="37"/>
      <c r="CLS7" s="38"/>
      <c r="CLT7" s="38"/>
      <c r="CLU7" s="38"/>
      <c r="CLV7" s="38"/>
      <c r="CLW7" s="37"/>
      <c r="CLX7" s="37"/>
      <c r="CLY7" s="37"/>
      <c r="CLZ7" s="37"/>
      <c r="CMA7" s="37"/>
      <c r="CMB7" s="38"/>
      <c r="CMC7" s="38"/>
      <c r="CMD7" s="38"/>
      <c r="CME7" s="38"/>
      <c r="CMF7" s="37"/>
      <c r="CMG7" s="37"/>
      <c r="CMH7" s="37"/>
      <c r="CMI7" s="37"/>
      <c r="CMJ7" s="37"/>
      <c r="CMK7" s="38"/>
      <c r="CML7" s="38"/>
      <c r="CMM7" s="38"/>
      <c r="CMN7" s="38"/>
      <c r="CMO7" s="37"/>
      <c r="CMP7" s="37"/>
      <c r="CMQ7" s="37"/>
      <c r="CMR7" s="37"/>
      <c r="CMS7" s="37"/>
      <c r="CMT7" s="38"/>
      <c r="CMU7" s="38"/>
      <c r="CMV7" s="38"/>
      <c r="CMW7" s="38"/>
      <c r="CMX7" s="37"/>
      <c r="CMY7" s="37"/>
      <c r="CMZ7" s="37"/>
      <c r="CNA7" s="37"/>
      <c r="CNB7" s="37"/>
      <c r="CNC7" s="38"/>
      <c r="CND7" s="38"/>
      <c r="CNE7" s="38"/>
      <c r="CNF7" s="38"/>
      <c r="CNG7" s="37"/>
      <c r="CNH7" s="37"/>
      <c r="CNI7" s="37"/>
      <c r="CNJ7" s="37"/>
      <c r="CNK7" s="37"/>
      <c r="CNL7" s="38"/>
      <c r="CNM7" s="38"/>
      <c r="CNN7" s="38"/>
      <c r="CNO7" s="38"/>
      <c r="CNP7" s="37"/>
      <c r="CNQ7" s="37"/>
      <c r="CNR7" s="37"/>
      <c r="CNS7" s="37"/>
      <c r="CNT7" s="37"/>
      <c r="CNU7" s="38"/>
      <c r="CNV7" s="38"/>
      <c r="CNW7" s="38"/>
      <c r="CNX7" s="38"/>
      <c r="CNY7" s="37"/>
      <c r="CNZ7" s="37"/>
      <c r="COA7" s="37"/>
      <c r="COB7" s="37"/>
      <c r="COC7" s="37"/>
      <c r="COD7" s="38"/>
      <c r="COE7" s="38"/>
      <c r="COF7" s="38"/>
      <c r="COG7" s="38"/>
      <c r="COH7" s="37"/>
      <c r="COI7" s="37"/>
      <c r="COJ7" s="37"/>
      <c r="COK7" s="37"/>
      <c r="COL7" s="37"/>
      <c r="COM7" s="38"/>
      <c r="CON7" s="38"/>
      <c r="COO7" s="38"/>
      <c r="COP7" s="38"/>
      <c r="COQ7" s="37"/>
      <c r="COR7" s="37"/>
      <c r="COS7" s="37"/>
      <c r="COT7" s="37"/>
      <c r="COU7" s="37"/>
      <c r="COV7" s="38"/>
      <c r="COW7" s="38"/>
      <c r="COX7" s="38"/>
      <c r="COY7" s="38"/>
      <c r="COZ7" s="37"/>
      <c r="CPA7" s="37"/>
      <c r="CPB7" s="37"/>
      <c r="CPC7" s="37"/>
      <c r="CPD7" s="37"/>
      <c r="CPE7" s="38"/>
      <c r="CPF7" s="38"/>
      <c r="CPG7" s="38"/>
      <c r="CPH7" s="38"/>
      <c r="CPI7" s="37"/>
      <c r="CPJ7" s="37"/>
      <c r="CPK7" s="37"/>
      <c r="CPL7" s="37"/>
      <c r="CPM7" s="37"/>
      <c r="CPN7" s="38"/>
      <c r="CPO7" s="38"/>
      <c r="CPP7" s="38"/>
      <c r="CPQ7" s="38"/>
      <c r="CPR7" s="37"/>
      <c r="CPS7" s="37"/>
      <c r="CPT7" s="37"/>
      <c r="CPU7" s="37"/>
      <c r="CPV7" s="37"/>
      <c r="CPW7" s="38"/>
      <c r="CPX7" s="38"/>
      <c r="CPY7" s="38"/>
      <c r="CPZ7" s="38"/>
      <c r="CQA7" s="37"/>
      <c r="CQB7" s="37"/>
      <c r="CQC7" s="37"/>
      <c r="CQD7" s="37"/>
      <c r="CQE7" s="37"/>
      <c r="CQF7" s="38"/>
      <c r="CQG7" s="38"/>
      <c r="CQH7" s="38"/>
      <c r="CQI7" s="38"/>
      <c r="CQJ7" s="37"/>
      <c r="CQK7" s="37"/>
      <c r="CQL7" s="37"/>
      <c r="CQM7" s="37"/>
      <c r="CQN7" s="37"/>
      <c r="CQO7" s="38"/>
      <c r="CQP7" s="38"/>
      <c r="CQQ7" s="38"/>
      <c r="CQR7" s="38"/>
      <c r="CQS7" s="37"/>
      <c r="CQT7" s="37"/>
      <c r="CQU7" s="37"/>
      <c r="CQV7" s="37"/>
      <c r="CQW7" s="37"/>
      <c r="CQX7" s="38"/>
      <c r="CQY7" s="38"/>
      <c r="CQZ7" s="38"/>
      <c r="CRA7" s="38"/>
      <c r="CRB7" s="37"/>
      <c r="CRC7" s="37"/>
      <c r="CRD7" s="37"/>
      <c r="CRE7" s="37"/>
      <c r="CRF7" s="37"/>
      <c r="CRG7" s="38"/>
      <c r="CRH7" s="38"/>
      <c r="CRI7" s="38"/>
      <c r="CRJ7" s="38"/>
      <c r="CRK7" s="37"/>
      <c r="CRL7" s="37"/>
      <c r="CRM7" s="37"/>
      <c r="CRN7" s="37"/>
      <c r="CRO7" s="37"/>
      <c r="CRP7" s="38"/>
      <c r="CRQ7" s="38"/>
      <c r="CRR7" s="38"/>
      <c r="CRS7" s="38"/>
      <c r="CRT7" s="37"/>
      <c r="CRU7" s="37"/>
      <c r="CRV7" s="37"/>
      <c r="CRW7" s="37"/>
      <c r="CRX7" s="37"/>
      <c r="CRY7" s="38"/>
      <c r="CRZ7" s="38"/>
      <c r="CSA7" s="38"/>
      <c r="CSB7" s="38"/>
      <c r="CSC7" s="37"/>
      <c r="CSD7" s="37"/>
      <c r="CSE7" s="37"/>
      <c r="CSF7" s="37"/>
      <c r="CSG7" s="37"/>
      <c r="CSH7" s="38"/>
      <c r="CSI7" s="38"/>
      <c r="CSJ7" s="38"/>
      <c r="CSK7" s="38"/>
      <c r="CSL7" s="37"/>
      <c r="CSM7" s="37"/>
      <c r="CSN7" s="37"/>
      <c r="CSO7" s="37"/>
      <c r="CSP7" s="37"/>
      <c r="CSQ7" s="38"/>
      <c r="CSR7" s="38"/>
      <c r="CSS7" s="38"/>
      <c r="CST7" s="38"/>
      <c r="CSU7" s="37"/>
      <c r="CSV7" s="37"/>
      <c r="CSW7" s="37"/>
      <c r="CSX7" s="37"/>
      <c r="CSY7" s="37"/>
      <c r="CSZ7" s="38"/>
      <c r="CTA7" s="38"/>
      <c r="CTB7" s="38"/>
      <c r="CTC7" s="38"/>
      <c r="CTD7" s="37"/>
      <c r="CTE7" s="37"/>
      <c r="CTF7" s="37"/>
      <c r="CTG7" s="37"/>
      <c r="CTH7" s="37"/>
      <c r="CTI7" s="38"/>
      <c r="CTJ7" s="38"/>
      <c r="CTK7" s="38"/>
      <c r="CTL7" s="38"/>
      <c r="CTM7" s="37"/>
      <c r="CTN7" s="37"/>
      <c r="CTO7" s="37"/>
      <c r="CTP7" s="37"/>
      <c r="CTQ7" s="37"/>
      <c r="CTR7" s="38"/>
      <c r="CTS7" s="38"/>
      <c r="CTT7" s="38"/>
      <c r="CTU7" s="38"/>
      <c r="CTV7" s="37"/>
      <c r="CTW7" s="37"/>
      <c r="CTX7" s="37"/>
      <c r="CTY7" s="37"/>
      <c r="CTZ7" s="37"/>
      <c r="CUA7" s="38"/>
      <c r="CUB7" s="38"/>
      <c r="CUC7" s="38"/>
      <c r="CUD7" s="38"/>
      <c r="CUE7" s="37"/>
      <c r="CUF7" s="37"/>
      <c r="CUG7" s="37"/>
      <c r="CUH7" s="37"/>
      <c r="CUI7" s="37"/>
      <c r="CUJ7" s="38"/>
      <c r="CUK7" s="38"/>
      <c r="CUL7" s="38"/>
      <c r="CUM7" s="38"/>
      <c r="CUN7" s="37"/>
      <c r="CUO7" s="37"/>
      <c r="CUP7" s="37"/>
      <c r="CUQ7" s="37"/>
      <c r="CUR7" s="37"/>
      <c r="CUS7" s="38"/>
      <c r="CUT7" s="38"/>
      <c r="CUU7" s="38"/>
      <c r="CUV7" s="38"/>
      <c r="CUW7" s="37"/>
      <c r="CUX7" s="37"/>
      <c r="CUY7" s="37"/>
      <c r="CUZ7" s="37"/>
      <c r="CVA7" s="37"/>
      <c r="CVB7" s="38"/>
      <c r="CVC7" s="38"/>
      <c r="CVD7" s="38"/>
      <c r="CVE7" s="38"/>
      <c r="CVF7" s="37"/>
      <c r="CVG7" s="37"/>
      <c r="CVH7" s="37"/>
      <c r="CVI7" s="37"/>
      <c r="CVJ7" s="37"/>
      <c r="CVK7" s="38"/>
      <c r="CVL7" s="38"/>
      <c r="CVM7" s="38"/>
      <c r="CVN7" s="38"/>
      <c r="CVO7" s="37"/>
      <c r="CVP7" s="37"/>
      <c r="CVQ7" s="37"/>
      <c r="CVR7" s="37"/>
      <c r="CVS7" s="37"/>
      <c r="CVT7" s="38"/>
      <c r="CVU7" s="38"/>
      <c r="CVV7" s="38"/>
      <c r="CVW7" s="38"/>
      <c r="CVX7" s="37"/>
      <c r="CVY7" s="37"/>
      <c r="CVZ7" s="37"/>
      <c r="CWA7" s="37"/>
      <c r="CWB7" s="37"/>
      <c r="CWC7" s="38"/>
      <c r="CWD7" s="38"/>
      <c r="CWE7" s="38"/>
      <c r="CWF7" s="38"/>
      <c r="CWG7" s="37"/>
      <c r="CWH7" s="37"/>
      <c r="CWI7" s="37"/>
      <c r="CWJ7" s="37"/>
      <c r="CWK7" s="37"/>
      <c r="CWL7" s="38"/>
      <c r="CWM7" s="38"/>
      <c r="CWN7" s="38"/>
      <c r="CWO7" s="38"/>
      <c r="CWP7" s="37"/>
      <c r="CWQ7" s="37"/>
      <c r="CWR7" s="37"/>
      <c r="CWS7" s="37"/>
      <c r="CWT7" s="37"/>
      <c r="CWU7" s="38"/>
      <c r="CWV7" s="38"/>
      <c r="CWW7" s="38"/>
      <c r="CWX7" s="38"/>
      <c r="CWY7" s="37"/>
      <c r="CWZ7" s="37"/>
      <c r="CXA7" s="37"/>
      <c r="CXB7" s="37"/>
      <c r="CXC7" s="37"/>
      <c r="CXD7" s="38"/>
      <c r="CXE7" s="38"/>
      <c r="CXF7" s="38"/>
      <c r="CXG7" s="38"/>
      <c r="CXH7" s="37"/>
      <c r="CXI7" s="37"/>
      <c r="CXJ7" s="37"/>
      <c r="CXK7" s="37"/>
      <c r="CXL7" s="37"/>
      <c r="CXM7" s="38"/>
      <c r="CXN7" s="38"/>
      <c r="CXO7" s="38"/>
      <c r="CXP7" s="38"/>
      <c r="CXQ7" s="37"/>
      <c r="CXR7" s="37"/>
      <c r="CXS7" s="37"/>
      <c r="CXT7" s="37"/>
      <c r="CXU7" s="37"/>
      <c r="CXV7" s="38"/>
      <c r="CXW7" s="38"/>
      <c r="CXX7" s="38"/>
      <c r="CXY7" s="38"/>
      <c r="CXZ7" s="37"/>
      <c r="CYA7" s="37"/>
      <c r="CYB7" s="37"/>
      <c r="CYC7" s="37"/>
      <c r="CYD7" s="37"/>
      <c r="CYE7" s="38"/>
      <c r="CYF7" s="38"/>
      <c r="CYG7" s="38"/>
      <c r="CYH7" s="38"/>
      <c r="CYI7" s="37"/>
      <c r="CYJ7" s="37"/>
      <c r="CYK7" s="37"/>
      <c r="CYL7" s="37"/>
      <c r="CYM7" s="37"/>
      <c r="CYN7" s="38"/>
      <c r="CYO7" s="38"/>
      <c r="CYP7" s="38"/>
      <c r="CYQ7" s="38"/>
      <c r="CYR7" s="37"/>
      <c r="CYS7" s="37"/>
      <c r="CYT7" s="37"/>
      <c r="CYU7" s="37"/>
      <c r="CYV7" s="37"/>
      <c r="CYW7" s="38"/>
      <c r="CYX7" s="38"/>
      <c r="CYY7" s="38"/>
      <c r="CYZ7" s="38"/>
      <c r="CZA7" s="37"/>
      <c r="CZB7" s="37"/>
      <c r="CZC7" s="37"/>
      <c r="CZD7" s="37"/>
      <c r="CZE7" s="37"/>
      <c r="CZF7" s="38"/>
      <c r="CZG7" s="38"/>
      <c r="CZH7" s="38"/>
      <c r="CZI7" s="38"/>
      <c r="CZJ7" s="37"/>
      <c r="CZK7" s="37"/>
      <c r="CZL7" s="37"/>
      <c r="CZM7" s="37"/>
      <c r="CZN7" s="37"/>
      <c r="CZO7" s="38"/>
      <c r="CZP7" s="38"/>
      <c r="CZQ7" s="38"/>
      <c r="CZR7" s="38"/>
      <c r="CZS7" s="37"/>
      <c r="CZT7" s="37"/>
      <c r="CZU7" s="37"/>
      <c r="CZV7" s="37"/>
      <c r="CZW7" s="37"/>
      <c r="CZX7" s="38"/>
      <c r="CZY7" s="38"/>
      <c r="CZZ7" s="38"/>
      <c r="DAA7" s="38"/>
      <c r="DAB7" s="37"/>
      <c r="DAC7" s="37"/>
      <c r="DAD7" s="37"/>
      <c r="DAE7" s="37"/>
      <c r="DAF7" s="37"/>
      <c r="DAG7" s="38"/>
      <c r="DAH7" s="38"/>
      <c r="DAI7" s="38"/>
      <c r="DAJ7" s="38"/>
      <c r="DAK7" s="37"/>
      <c r="DAL7" s="37"/>
      <c r="DAM7" s="37"/>
      <c r="DAN7" s="37"/>
      <c r="DAO7" s="37"/>
      <c r="DAP7" s="38"/>
      <c r="DAQ7" s="38"/>
      <c r="DAR7" s="38"/>
      <c r="DAS7" s="38"/>
      <c r="DAT7" s="37"/>
      <c r="DAU7" s="37"/>
      <c r="DAV7" s="37"/>
      <c r="DAW7" s="37"/>
      <c r="DAX7" s="37"/>
      <c r="DAY7" s="38"/>
      <c r="DAZ7" s="38"/>
      <c r="DBA7" s="38"/>
      <c r="DBB7" s="38"/>
      <c r="DBC7" s="37"/>
      <c r="DBD7" s="37"/>
      <c r="DBE7" s="37"/>
      <c r="DBF7" s="37"/>
      <c r="DBG7" s="37"/>
      <c r="DBH7" s="38"/>
      <c r="DBI7" s="38"/>
      <c r="DBJ7" s="38"/>
      <c r="DBK7" s="38"/>
      <c r="DBL7" s="37"/>
      <c r="DBM7" s="37"/>
      <c r="DBN7" s="37"/>
      <c r="DBO7" s="37"/>
      <c r="DBP7" s="37"/>
      <c r="DBQ7" s="38"/>
      <c r="DBR7" s="38"/>
      <c r="DBS7" s="38"/>
      <c r="DBT7" s="38"/>
      <c r="DBU7" s="37"/>
      <c r="DBV7" s="37"/>
      <c r="DBW7" s="37"/>
      <c r="DBX7" s="37"/>
      <c r="DBY7" s="37"/>
      <c r="DBZ7" s="38"/>
      <c r="DCA7" s="38"/>
      <c r="DCB7" s="38"/>
      <c r="DCC7" s="38"/>
      <c r="DCD7" s="37"/>
      <c r="DCE7" s="37"/>
      <c r="DCF7" s="37"/>
      <c r="DCG7" s="37"/>
      <c r="DCH7" s="37"/>
      <c r="DCI7" s="38"/>
      <c r="DCJ7" s="38"/>
      <c r="DCK7" s="38"/>
      <c r="DCL7" s="38"/>
      <c r="DCM7" s="37"/>
      <c r="DCN7" s="37"/>
      <c r="DCO7" s="37"/>
      <c r="DCP7" s="37"/>
      <c r="DCQ7" s="37"/>
      <c r="DCR7" s="38"/>
      <c r="DCS7" s="38"/>
      <c r="DCT7" s="38"/>
      <c r="DCU7" s="38"/>
      <c r="DCV7" s="37"/>
      <c r="DCW7" s="37"/>
      <c r="DCX7" s="37"/>
      <c r="DCY7" s="37"/>
      <c r="DCZ7" s="37"/>
      <c r="DDA7" s="38"/>
      <c r="DDB7" s="38"/>
      <c r="DDC7" s="38"/>
      <c r="DDD7" s="38"/>
      <c r="DDE7" s="37"/>
      <c r="DDF7" s="37"/>
      <c r="DDG7" s="37"/>
      <c r="DDH7" s="37"/>
      <c r="DDI7" s="37"/>
      <c r="DDJ7" s="38"/>
      <c r="DDK7" s="38"/>
      <c r="DDL7" s="38"/>
      <c r="DDM7" s="38"/>
      <c r="DDN7" s="37"/>
      <c r="DDO7" s="37"/>
      <c r="DDP7" s="37"/>
      <c r="DDQ7" s="37"/>
      <c r="DDR7" s="37"/>
      <c r="DDS7" s="38"/>
      <c r="DDT7" s="38"/>
      <c r="DDU7" s="38"/>
      <c r="DDV7" s="38"/>
      <c r="DDW7" s="37"/>
      <c r="DDX7" s="37"/>
      <c r="DDY7" s="37"/>
      <c r="DDZ7" s="37"/>
      <c r="DEA7" s="37"/>
      <c r="DEB7" s="38"/>
      <c r="DEC7" s="38"/>
      <c r="DED7" s="38"/>
      <c r="DEE7" s="38"/>
      <c r="DEF7" s="37"/>
      <c r="DEG7" s="37"/>
      <c r="DEH7" s="37"/>
      <c r="DEI7" s="37"/>
      <c r="DEJ7" s="37"/>
      <c r="DEK7" s="38"/>
      <c r="DEL7" s="38"/>
      <c r="DEM7" s="38"/>
      <c r="DEN7" s="38"/>
      <c r="DEO7" s="37"/>
      <c r="DEP7" s="37"/>
      <c r="DEQ7" s="37"/>
      <c r="DER7" s="37"/>
      <c r="DES7" s="37"/>
      <c r="DET7" s="38"/>
      <c r="DEU7" s="38"/>
      <c r="DEV7" s="38"/>
      <c r="DEW7" s="38"/>
      <c r="DEX7" s="37"/>
      <c r="DEY7" s="37"/>
      <c r="DEZ7" s="37"/>
      <c r="DFA7" s="37"/>
      <c r="DFB7" s="37"/>
      <c r="DFC7" s="38"/>
      <c r="DFD7" s="38"/>
      <c r="DFE7" s="38"/>
      <c r="DFF7" s="38"/>
      <c r="DFG7" s="37"/>
      <c r="DFH7" s="37"/>
      <c r="DFI7" s="37"/>
      <c r="DFJ7" s="37"/>
      <c r="DFK7" s="37"/>
      <c r="DFL7" s="38"/>
      <c r="DFM7" s="38"/>
      <c r="DFN7" s="38"/>
      <c r="DFO7" s="38"/>
      <c r="DFP7" s="37"/>
      <c r="DFQ7" s="37"/>
      <c r="DFR7" s="37"/>
      <c r="DFS7" s="37"/>
      <c r="DFT7" s="37"/>
      <c r="DFU7" s="38"/>
      <c r="DFV7" s="38"/>
      <c r="DFW7" s="38"/>
      <c r="DFX7" s="38"/>
      <c r="DFY7" s="37"/>
      <c r="DFZ7" s="37"/>
      <c r="DGA7" s="37"/>
      <c r="DGB7" s="37"/>
      <c r="DGC7" s="37"/>
      <c r="DGD7" s="38"/>
      <c r="DGE7" s="38"/>
      <c r="DGF7" s="38"/>
      <c r="DGG7" s="38"/>
      <c r="DGH7" s="37"/>
      <c r="DGI7" s="37"/>
      <c r="DGJ7" s="37"/>
      <c r="DGK7" s="37"/>
      <c r="DGL7" s="37"/>
      <c r="DGM7" s="38"/>
      <c r="DGN7" s="38"/>
      <c r="DGO7" s="38"/>
      <c r="DGP7" s="38"/>
      <c r="DGQ7" s="37"/>
      <c r="DGR7" s="37"/>
      <c r="DGS7" s="37"/>
      <c r="DGT7" s="37"/>
      <c r="DGU7" s="37"/>
      <c r="DGV7" s="38"/>
      <c r="DGW7" s="38"/>
      <c r="DGX7" s="38"/>
      <c r="DGY7" s="38"/>
      <c r="DGZ7" s="37"/>
      <c r="DHA7" s="37"/>
      <c r="DHB7" s="37"/>
      <c r="DHC7" s="37"/>
      <c r="DHD7" s="37"/>
      <c r="DHE7" s="38"/>
      <c r="DHF7" s="38"/>
      <c r="DHG7" s="38"/>
      <c r="DHH7" s="38"/>
      <c r="DHI7" s="37"/>
      <c r="DHJ7" s="37"/>
      <c r="DHK7" s="37"/>
      <c r="DHL7" s="37"/>
      <c r="DHM7" s="37"/>
      <c r="DHN7" s="38"/>
      <c r="DHO7" s="38"/>
      <c r="DHP7" s="38"/>
      <c r="DHQ7" s="38"/>
      <c r="DHR7" s="37"/>
      <c r="DHS7" s="37"/>
      <c r="DHT7" s="37"/>
      <c r="DHU7" s="37"/>
      <c r="DHV7" s="37"/>
      <c r="DHW7" s="38"/>
      <c r="DHX7" s="38"/>
      <c r="DHY7" s="38"/>
      <c r="DHZ7" s="38"/>
      <c r="DIA7" s="37"/>
      <c r="DIB7" s="37"/>
      <c r="DIC7" s="37"/>
      <c r="DID7" s="37"/>
      <c r="DIE7" s="37"/>
      <c r="DIF7" s="38"/>
      <c r="DIG7" s="38"/>
      <c r="DIH7" s="38"/>
      <c r="DII7" s="38"/>
      <c r="DIJ7" s="37"/>
      <c r="DIK7" s="37"/>
      <c r="DIL7" s="37"/>
      <c r="DIM7" s="37"/>
      <c r="DIN7" s="37"/>
      <c r="DIO7" s="38"/>
      <c r="DIP7" s="38"/>
      <c r="DIQ7" s="38"/>
      <c r="DIR7" s="38"/>
      <c r="DIS7" s="37"/>
      <c r="DIT7" s="37"/>
      <c r="DIU7" s="37"/>
      <c r="DIV7" s="37"/>
      <c r="DIW7" s="37"/>
      <c r="DIX7" s="38"/>
      <c r="DIY7" s="38"/>
      <c r="DIZ7" s="38"/>
      <c r="DJA7" s="38"/>
      <c r="DJB7" s="37"/>
      <c r="DJC7" s="37"/>
      <c r="DJD7" s="37"/>
      <c r="DJE7" s="37"/>
      <c r="DJF7" s="37"/>
      <c r="DJG7" s="38"/>
      <c r="DJH7" s="38"/>
      <c r="DJI7" s="38"/>
      <c r="DJJ7" s="38"/>
      <c r="DJK7" s="37"/>
      <c r="DJL7" s="37"/>
      <c r="DJM7" s="37"/>
      <c r="DJN7" s="37"/>
      <c r="DJO7" s="37"/>
      <c r="DJP7" s="38"/>
      <c r="DJQ7" s="38"/>
      <c r="DJR7" s="38"/>
      <c r="DJS7" s="38"/>
      <c r="DJT7" s="37"/>
      <c r="DJU7" s="37"/>
      <c r="DJV7" s="37"/>
      <c r="DJW7" s="37"/>
      <c r="DJX7" s="37"/>
      <c r="DJY7" s="38"/>
      <c r="DJZ7" s="38"/>
      <c r="DKA7" s="38"/>
      <c r="DKB7" s="38"/>
      <c r="DKC7" s="37"/>
      <c r="DKD7" s="37"/>
      <c r="DKE7" s="37"/>
      <c r="DKF7" s="37"/>
      <c r="DKG7" s="37"/>
      <c r="DKH7" s="38"/>
      <c r="DKI7" s="38"/>
      <c r="DKJ7" s="38"/>
      <c r="DKK7" s="38"/>
      <c r="DKL7" s="37"/>
      <c r="DKM7" s="37"/>
      <c r="DKN7" s="37"/>
      <c r="DKO7" s="37"/>
      <c r="DKP7" s="37"/>
      <c r="DKQ7" s="38"/>
      <c r="DKR7" s="38"/>
      <c r="DKS7" s="38"/>
      <c r="DKT7" s="38"/>
      <c r="DKU7" s="37"/>
      <c r="DKV7" s="37"/>
      <c r="DKW7" s="37"/>
      <c r="DKX7" s="37"/>
      <c r="DKY7" s="37"/>
      <c r="DKZ7" s="38"/>
      <c r="DLA7" s="38"/>
      <c r="DLB7" s="38"/>
      <c r="DLC7" s="38"/>
      <c r="DLD7" s="37"/>
      <c r="DLE7" s="37"/>
      <c r="DLF7" s="37"/>
      <c r="DLG7" s="37"/>
      <c r="DLH7" s="37"/>
      <c r="DLI7" s="38"/>
      <c r="DLJ7" s="38"/>
      <c r="DLK7" s="38"/>
      <c r="DLL7" s="38"/>
      <c r="DLM7" s="37"/>
      <c r="DLN7" s="37"/>
      <c r="DLO7" s="37"/>
      <c r="DLP7" s="37"/>
      <c r="DLQ7" s="37"/>
      <c r="DLR7" s="38"/>
      <c r="DLS7" s="38"/>
      <c r="DLT7" s="38"/>
      <c r="DLU7" s="38"/>
      <c r="DLV7" s="37"/>
      <c r="DLW7" s="37"/>
      <c r="DLX7" s="37"/>
      <c r="DLY7" s="37"/>
      <c r="DLZ7" s="37"/>
      <c r="DMA7" s="38"/>
      <c r="DMB7" s="38"/>
      <c r="DMC7" s="38"/>
      <c r="DMD7" s="38"/>
      <c r="DME7" s="37"/>
      <c r="DMF7" s="37"/>
      <c r="DMG7" s="37"/>
      <c r="DMH7" s="37"/>
      <c r="DMI7" s="37"/>
      <c r="DMJ7" s="38"/>
      <c r="DMK7" s="38"/>
      <c r="DML7" s="38"/>
      <c r="DMM7" s="38"/>
      <c r="DMN7" s="37"/>
      <c r="DMO7" s="37"/>
      <c r="DMP7" s="37"/>
      <c r="DMQ7" s="37"/>
      <c r="DMR7" s="37"/>
      <c r="DMS7" s="38"/>
      <c r="DMT7" s="38"/>
      <c r="DMU7" s="38"/>
      <c r="DMV7" s="38"/>
      <c r="DMW7" s="37"/>
      <c r="DMX7" s="37"/>
      <c r="DMY7" s="37"/>
      <c r="DMZ7" s="37"/>
      <c r="DNA7" s="37"/>
      <c r="DNB7" s="38"/>
      <c r="DNC7" s="38"/>
      <c r="DND7" s="38"/>
      <c r="DNE7" s="38"/>
      <c r="DNF7" s="37"/>
      <c r="DNG7" s="37"/>
      <c r="DNH7" s="37"/>
      <c r="DNI7" s="37"/>
      <c r="DNJ7" s="37"/>
      <c r="DNK7" s="38"/>
      <c r="DNL7" s="38"/>
      <c r="DNM7" s="38"/>
      <c r="DNN7" s="38"/>
      <c r="DNO7" s="37"/>
      <c r="DNP7" s="37"/>
      <c r="DNQ7" s="37"/>
      <c r="DNR7" s="37"/>
      <c r="DNS7" s="37"/>
      <c r="DNT7" s="38"/>
      <c r="DNU7" s="38"/>
      <c r="DNV7" s="38"/>
      <c r="DNW7" s="38"/>
      <c r="DNX7" s="37"/>
      <c r="DNY7" s="37"/>
      <c r="DNZ7" s="37"/>
      <c r="DOA7" s="37"/>
      <c r="DOB7" s="37"/>
      <c r="DOC7" s="38"/>
      <c r="DOD7" s="38"/>
      <c r="DOE7" s="38"/>
      <c r="DOF7" s="38"/>
      <c r="DOG7" s="37"/>
      <c r="DOH7" s="37"/>
      <c r="DOI7" s="37"/>
      <c r="DOJ7" s="37"/>
      <c r="DOK7" s="37"/>
      <c r="DOL7" s="38"/>
      <c r="DOM7" s="38"/>
      <c r="DON7" s="38"/>
      <c r="DOO7" s="38"/>
      <c r="DOP7" s="37"/>
      <c r="DOQ7" s="37"/>
      <c r="DOR7" s="37"/>
      <c r="DOS7" s="37"/>
      <c r="DOT7" s="37"/>
      <c r="DOU7" s="38"/>
      <c r="DOV7" s="38"/>
      <c r="DOW7" s="38"/>
      <c r="DOX7" s="38"/>
      <c r="DOY7" s="37"/>
      <c r="DOZ7" s="37"/>
      <c r="DPA7" s="37"/>
      <c r="DPB7" s="37"/>
      <c r="DPC7" s="37"/>
      <c r="DPD7" s="38"/>
      <c r="DPE7" s="38"/>
      <c r="DPF7" s="38"/>
      <c r="DPG7" s="38"/>
      <c r="DPH7" s="37"/>
      <c r="DPI7" s="37"/>
      <c r="DPJ7" s="37"/>
      <c r="DPK7" s="37"/>
      <c r="DPL7" s="37"/>
      <c r="DPM7" s="38"/>
      <c r="DPN7" s="38"/>
      <c r="DPO7" s="38"/>
      <c r="DPP7" s="38"/>
      <c r="DPQ7" s="37"/>
      <c r="DPR7" s="37"/>
      <c r="DPS7" s="37"/>
      <c r="DPT7" s="37"/>
      <c r="DPU7" s="37"/>
      <c r="DPV7" s="38"/>
      <c r="DPW7" s="38"/>
      <c r="DPX7" s="38"/>
      <c r="DPY7" s="38"/>
      <c r="DPZ7" s="37"/>
      <c r="DQA7" s="37"/>
      <c r="DQB7" s="37"/>
      <c r="DQC7" s="37"/>
      <c r="DQD7" s="37"/>
      <c r="DQE7" s="38"/>
      <c r="DQF7" s="38"/>
      <c r="DQG7" s="38"/>
      <c r="DQH7" s="38"/>
      <c r="DQI7" s="37"/>
      <c r="DQJ7" s="37"/>
      <c r="DQK7" s="37"/>
      <c r="DQL7" s="37"/>
      <c r="DQM7" s="37"/>
      <c r="DQN7" s="38"/>
      <c r="DQO7" s="38"/>
      <c r="DQP7" s="38"/>
      <c r="DQQ7" s="38"/>
      <c r="DQR7" s="37"/>
      <c r="DQS7" s="37"/>
      <c r="DQT7" s="37"/>
      <c r="DQU7" s="37"/>
      <c r="DQV7" s="37"/>
      <c r="DQW7" s="38"/>
      <c r="DQX7" s="38"/>
      <c r="DQY7" s="38"/>
      <c r="DQZ7" s="38"/>
      <c r="DRA7" s="37"/>
      <c r="DRB7" s="37"/>
      <c r="DRC7" s="37"/>
      <c r="DRD7" s="37"/>
      <c r="DRE7" s="37"/>
      <c r="DRF7" s="38"/>
      <c r="DRG7" s="38"/>
      <c r="DRH7" s="38"/>
      <c r="DRI7" s="38"/>
      <c r="DRJ7" s="37"/>
      <c r="DRK7" s="37"/>
      <c r="DRL7" s="37"/>
      <c r="DRM7" s="37"/>
      <c r="DRN7" s="37"/>
      <c r="DRO7" s="38"/>
      <c r="DRP7" s="38"/>
      <c r="DRQ7" s="38"/>
      <c r="DRR7" s="38"/>
      <c r="DRS7" s="37"/>
      <c r="DRT7" s="37"/>
      <c r="DRU7" s="37"/>
      <c r="DRV7" s="37"/>
      <c r="DRW7" s="37"/>
      <c r="DRX7" s="38"/>
      <c r="DRY7" s="38"/>
      <c r="DRZ7" s="38"/>
      <c r="DSA7" s="38"/>
      <c r="DSB7" s="37"/>
      <c r="DSC7" s="37"/>
      <c r="DSD7" s="37"/>
      <c r="DSE7" s="37"/>
      <c r="DSF7" s="37"/>
      <c r="DSG7" s="38"/>
      <c r="DSH7" s="38"/>
      <c r="DSI7" s="38"/>
      <c r="DSJ7" s="38"/>
      <c r="DSK7" s="37"/>
      <c r="DSL7" s="37"/>
      <c r="DSM7" s="37"/>
      <c r="DSN7" s="37"/>
      <c r="DSO7" s="37"/>
      <c r="DSP7" s="38"/>
      <c r="DSQ7" s="38"/>
      <c r="DSR7" s="38"/>
      <c r="DSS7" s="38"/>
      <c r="DST7" s="37"/>
      <c r="DSU7" s="37"/>
      <c r="DSV7" s="37"/>
      <c r="DSW7" s="37"/>
      <c r="DSX7" s="37"/>
      <c r="DSY7" s="38"/>
      <c r="DSZ7" s="38"/>
      <c r="DTA7" s="38"/>
      <c r="DTB7" s="38"/>
      <c r="DTC7" s="37"/>
      <c r="DTD7" s="37"/>
      <c r="DTE7" s="37"/>
      <c r="DTF7" s="37"/>
      <c r="DTG7" s="37"/>
      <c r="DTH7" s="38"/>
      <c r="DTI7" s="38"/>
      <c r="DTJ7" s="38"/>
      <c r="DTK7" s="38"/>
      <c r="DTL7" s="37"/>
      <c r="DTM7" s="37"/>
      <c r="DTN7" s="37"/>
      <c r="DTO7" s="37"/>
      <c r="DTP7" s="37"/>
      <c r="DTQ7" s="38"/>
      <c r="DTR7" s="38"/>
      <c r="DTS7" s="38"/>
      <c r="DTT7" s="38"/>
      <c r="DTU7" s="37"/>
      <c r="DTV7" s="37"/>
      <c r="DTW7" s="37"/>
      <c r="DTX7" s="37"/>
      <c r="DTY7" s="37"/>
      <c r="DTZ7" s="38"/>
      <c r="DUA7" s="38"/>
      <c r="DUB7" s="38"/>
      <c r="DUC7" s="38"/>
      <c r="DUD7" s="37"/>
      <c r="DUE7" s="37"/>
      <c r="DUF7" s="37"/>
      <c r="DUG7" s="37"/>
      <c r="DUH7" s="37"/>
      <c r="DUI7" s="38"/>
      <c r="DUJ7" s="38"/>
      <c r="DUK7" s="38"/>
      <c r="DUL7" s="38"/>
      <c r="DUM7" s="37"/>
      <c r="DUN7" s="37"/>
      <c r="DUO7" s="37"/>
      <c r="DUP7" s="37"/>
      <c r="DUQ7" s="37"/>
      <c r="DUR7" s="38"/>
      <c r="DUS7" s="38"/>
      <c r="DUT7" s="38"/>
      <c r="DUU7" s="38"/>
      <c r="DUV7" s="37"/>
      <c r="DUW7" s="37"/>
      <c r="DUX7" s="37"/>
      <c r="DUY7" s="37"/>
      <c r="DUZ7" s="37"/>
      <c r="DVA7" s="38"/>
      <c r="DVB7" s="38"/>
      <c r="DVC7" s="38"/>
      <c r="DVD7" s="38"/>
      <c r="DVE7" s="37"/>
      <c r="DVF7" s="37"/>
      <c r="DVG7" s="37"/>
      <c r="DVH7" s="37"/>
      <c r="DVI7" s="37"/>
      <c r="DVJ7" s="38"/>
      <c r="DVK7" s="38"/>
      <c r="DVL7" s="38"/>
      <c r="DVM7" s="38"/>
      <c r="DVN7" s="37"/>
      <c r="DVO7" s="37"/>
      <c r="DVP7" s="37"/>
      <c r="DVQ7" s="37"/>
      <c r="DVR7" s="37"/>
      <c r="DVS7" s="38"/>
      <c r="DVT7" s="38"/>
      <c r="DVU7" s="38"/>
      <c r="DVV7" s="38"/>
      <c r="DVW7" s="37"/>
      <c r="DVX7" s="37"/>
      <c r="DVY7" s="37"/>
      <c r="DVZ7" s="37"/>
      <c r="DWA7" s="37"/>
      <c r="DWB7" s="38"/>
      <c r="DWC7" s="38"/>
      <c r="DWD7" s="38"/>
      <c r="DWE7" s="38"/>
      <c r="DWF7" s="37"/>
      <c r="DWG7" s="37"/>
      <c r="DWH7" s="37"/>
      <c r="DWI7" s="37"/>
      <c r="DWJ7" s="37"/>
      <c r="DWK7" s="38"/>
      <c r="DWL7" s="38"/>
      <c r="DWM7" s="38"/>
      <c r="DWN7" s="38"/>
      <c r="DWO7" s="37"/>
      <c r="DWP7" s="37"/>
      <c r="DWQ7" s="37"/>
      <c r="DWR7" s="37"/>
      <c r="DWS7" s="37"/>
      <c r="DWT7" s="38"/>
      <c r="DWU7" s="38"/>
      <c r="DWV7" s="38"/>
      <c r="DWW7" s="38"/>
      <c r="DWX7" s="37"/>
      <c r="DWY7" s="37"/>
      <c r="DWZ7" s="37"/>
      <c r="DXA7" s="37"/>
      <c r="DXB7" s="37"/>
      <c r="DXC7" s="38"/>
      <c r="DXD7" s="38"/>
      <c r="DXE7" s="38"/>
      <c r="DXF7" s="38"/>
      <c r="DXG7" s="37"/>
      <c r="DXH7" s="37"/>
      <c r="DXI7" s="37"/>
      <c r="DXJ7" s="37"/>
      <c r="DXK7" s="37"/>
      <c r="DXL7" s="38"/>
      <c r="DXM7" s="38"/>
      <c r="DXN7" s="38"/>
      <c r="DXO7" s="38"/>
      <c r="DXP7" s="37"/>
      <c r="DXQ7" s="37"/>
      <c r="DXR7" s="37"/>
      <c r="DXS7" s="37"/>
      <c r="DXT7" s="37"/>
      <c r="DXU7" s="38"/>
      <c r="DXV7" s="38"/>
      <c r="DXW7" s="38"/>
      <c r="DXX7" s="38"/>
      <c r="DXY7" s="37"/>
      <c r="DXZ7" s="37"/>
      <c r="DYA7" s="37"/>
      <c r="DYB7" s="37"/>
      <c r="DYC7" s="37"/>
      <c r="DYD7" s="38"/>
      <c r="DYE7" s="38"/>
      <c r="DYF7" s="38"/>
      <c r="DYG7" s="38"/>
      <c r="DYH7" s="37"/>
      <c r="DYI7" s="37"/>
      <c r="DYJ7" s="37"/>
      <c r="DYK7" s="37"/>
      <c r="DYL7" s="37"/>
      <c r="DYM7" s="38"/>
      <c r="DYN7" s="38"/>
      <c r="DYO7" s="38"/>
      <c r="DYP7" s="38"/>
      <c r="DYQ7" s="37"/>
      <c r="DYR7" s="37"/>
      <c r="DYS7" s="37"/>
      <c r="DYT7" s="37"/>
      <c r="DYU7" s="37"/>
      <c r="DYV7" s="38"/>
      <c r="DYW7" s="38"/>
      <c r="DYX7" s="38"/>
      <c r="DYY7" s="38"/>
      <c r="DYZ7" s="37"/>
      <c r="DZA7" s="37"/>
      <c r="DZB7" s="37"/>
      <c r="DZC7" s="37"/>
      <c r="DZD7" s="37"/>
      <c r="DZE7" s="38"/>
      <c r="DZF7" s="38"/>
      <c r="DZG7" s="38"/>
      <c r="DZH7" s="38"/>
      <c r="DZI7" s="37"/>
      <c r="DZJ7" s="37"/>
      <c r="DZK7" s="37"/>
      <c r="DZL7" s="37"/>
      <c r="DZM7" s="37"/>
      <c r="DZN7" s="38"/>
      <c r="DZO7" s="38"/>
      <c r="DZP7" s="38"/>
      <c r="DZQ7" s="38"/>
      <c r="DZR7" s="37"/>
      <c r="DZS7" s="37"/>
      <c r="DZT7" s="37"/>
      <c r="DZU7" s="37"/>
      <c r="DZV7" s="37"/>
      <c r="DZW7" s="38"/>
      <c r="DZX7" s="38"/>
      <c r="DZY7" s="38"/>
      <c r="DZZ7" s="38"/>
      <c r="EAA7" s="37"/>
      <c r="EAB7" s="37"/>
      <c r="EAC7" s="37"/>
      <c r="EAD7" s="37"/>
      <c r="EAE7" s="37"/>
      <c r="EAF7" s="38"/>
      <c r="EAG7" s="38"/>
      <c r="EAH7" s="38"/>
      <c r="EAI7" s="38"/>
      <c r="EAJ7" s="37"/>
      <c r="EAK7" s="37"/>
      <c r="EAL7" s="37"/>
      <c r="EAM7" s="37"/>
      <c r="EAN7" s="37"/>
      <c r="EAO7" s="38"/>
      <c r="EAP7" s="38"/>
      <c r="EAQ7" s="38"/>
      <c r="EAR7" s="38"/>
      <c r="EAS7" s="37"/>
      <c r="EAT7" s="37"/>
      <c r="EAU7" s="37"/>
      <c r="EAV7" s="37"/>
      <c r="EAW7" s="37"/>
      <c r="EAX7" s="38"/>
      <c r="EAY7" s="38"/>
      <c r="EAZ7" s="38"/>
      <c r="EBA7" s="38"/>
      <c r="EBB7" s="37"/>
      <c r="EBC7" s="37"/>
      <c r="EBD7" s="37"/>
      <c r="EBE7" s="37"/>
      <c r="EBF7" s="37"/>
      <c r="EBG7" s="38"/>
      <c r="EBH7" s="38"/>
      <c r="EBI7" s="38"/>
      <c r="EBJ7" s="38"/>
      <c r="EBK7" s="37"/>
      <c r="EBL7" s="37"/>
      <c r="EBM7" s="37"/>
      <c r="EBN7" s="37"/>
      <c r="EBO7" s="37"/>
      <c r="EBP7" s="38"/>
      <c r="EBQ7" s="38"/>
      <c r="EBR7" s="38"/>
      <c r="EBS7" s="38"/>
      <c r="EBT7" s="37"/>
      <c r="EBU7" s="37"/>
      <c r="EBV7" s="37"/>
      <c r="EBW7" s="37"/>
      <c r="EBX7" s="37"/>
      <c r="EBY7" s="38"/>
      <c r="EBZ7" s="38"/>
      <c r="ECA7" s="38"/>
      <c r="ECB7" s="38"/>
      <c r="ECC7" s="37"/>
      <c r="ECD7" s="37"/>
      <c r="ECE7" s="37"/>
      <c r="ECF7" s="37"/>
      <c r="ECG7" s="37"/>
      <c r="ECH7" s="38"/>
      <c r="ECI7" s="38"/>
      <c r="ECJ7" s="38"/>
      <c r="ECK7" s="38"/>
      <c r="ECL7" s="37"/>
      <c r="ECM7" s="37"/>
      <c r="ECN7" s="37"/>
      <c r="ECO7" s="37"/>
      <c r="ECP7" s="37"/>
      <c r="ECQ7" s="38"/>
      <c r="ECR7" s="38"/>
      <c r="ECS7" s="38"/>
      <c r="ECT7" s="38"/>
      <c r="ECU7" s="37"/>
      <c r="ECV7" s="37"/>
      <c r="ECW7" s="37"/>
      <c r="ECX7" s="37"/>
      <c r="ECY7" s="37"/>
      <c r="ECZ7" s="38"/>
      <c r="EDA7" s="38"/>
      <c r="EDB7" s="38"/>
      <c r="EDC7" s="38"/>
      <c r="EDD7" s="37"/>
      <c r="EDE7" s="37"/>
      <c r="EDF7" s="37"/>
      <c r="EDG7" s="37"/>
      <c r="EDH7" s="37"/>
      <c r="EDI7" s="38"/>
      <c r="EDJ7" s="38"/>
      <c r="EDK7" s="38"/>
      <c r="EDL7" s="38"/>
      <c r="EDM7" s="37"/>
      <c r="EDN7" s="37"/>
      <c r="EDO7" s="37"/>
      <c r="EDP7" s="37"/>
      <c r="EDQ7" s="37"/>
      <c r="EDR7" s="38"/>
      <c r="EDS7" s="38"/>
      <c r="EDT7" s="38"/>
      <c r="EDU7" s="38"/>
      <c r="EDV7" s="37"/>
      <c r="EDW7" s="37"/>
      <c r="EDX7" s="37"/>
      <c r="EDY7" s="37"/>
      <c r="EDZ7" s="37"/>
      <c r="EEA7" s="38"/>
      <c r="EEB7" s="38"/>
      <c r="EEC7" s="38"/>
      <c r="EED7" s="38"/>
      <c r="EEE7" s="37"/>
      <c r="EEF7" s="37"/>
      <c r="EEG7" s="37"/>
      <c r="EEH7" s="37"/>
      <c r="EEI7" s="37"/>
      <c r="EEJ7" s="38"/>
      <c r="EEK7" s="38"/>
      <c r="EEL7" s="38"/>
      <c r="EEM7" s="38"/>
      <c r="EEN7" s="37"/>
      <c r="EEO7" s="37"/>
      <c r="EEP7" s="37"/>
      <c r="EEQ7" s="37"/>
      <c r="EER7" s="37"/>
      <c r="EES7" s="38"/>
      <c r="EET7" s="38"/>
      <c r="EEU7" s="38"/>
      <c r="EEV7" s="38"/>
      <c r="EEW7" s="37"/>
      <c r="EEX7" s="37"/>
      <c r="EEY7" s="37"/>
      <c r="EEZ7" s="37"/>
      <c r="EFA7" s="37"/>
      <c r="EFB7" s="38"/>
      <c r="EFC7" s="38"/>
      <c r="EFD7" s="38"/>
      <c r="EFE7" s="38"/>
      <c r="EFF7" s="37"/>
      <c r="EFG7" s="37"/>
      <c r="EFH7" s="37"/>
      <c r="EFI7" s="37"/>
      <c r="EFJ7" s="37"/>
      <c r="EFK7" s="38"/>
      <c r="EFL7" s="38"/>
      <c r="EFM7" s="38"/>
      <c r="EFN7" s="38"/>
      <c r="EFO7" s="37"/>
      <c r="EFP7" s="37"/>
      <c r="EFQ7" s="37"/>
      <c r="EFR7" s="37"/>
      <c r="EFS7" s="37"/>
      <c r="EFT7" s="38"/>
      <c r="EFU7" s="38"/>
      <c r="EFV7" s="38"/>
      <c r="EFW7" s="38"/>
      <c r="EFX7" s="37"/>
      <c r="EFY7" s="37"/>
      <c r="EFZ7" s="37"/>
      <c r="EGA7" s="37"/>
      <c r="EGB7" s="37"/>
      <c r="EGC7" s="38"/>
      <c r="EGD7" s="38"/>
      <c r="EGE7" s="38"/>
      <c r="EGF7" s="38"/>
      <c r="EGG7" s="37"/>
      <c r="EGH7" s="37"/>
      <c r="EGI7" s="37"/>
      <c r="EGJ7" s="37"/>
      <c r="EGK7" s="37"/>
      <c r="EGL7" s="38"/>
      <c r="EGM7" s="38"/>
      <c r="EGN7" s="38"/>
      <c r="EGO7" s="38"/>
      <c r="EGP7" s="37"/>
      <c r="EGQ7" s="37"/>
      <c r="EGR7" s="37"/>
      <c r="EGS7" s="37"/>
      <c r="EGT7" s="37"/>
      <c r="EGU7" s="38"/>
      <c r="EGV7" s="38"/>
      <c r="EGW7" s="38"/>
      <c r="EGX7" s="38"/>
      <c r="EGY7" s="37"/>
      <c r="EGZ7" s="37"/>
      <c r="EHA7" s="37"/>
      <c r="EHB7" s="37"/>
      <c r="EHC7" s="37"/>
      <c r="EHD7" s="38"/>
      <c r="EHE7" s="38"/>
      <c r="EHF7" s="38"/>
      <c r="EHG7" s="38"/>
      <c r="EHH7" s="37"/>
      <c r="EHI7" s="37"/>
      <c r="EHJ7" s="37"/>
      <c r="EHK7" s="37"/>
      <c r="EHL7" s="37"/>
      <c r="EHM7" s="38"/>
      <c r="EHN7" s="38"/>
      <c r="EHO7" s="38"/>
      <c r="EHP7" s="38"/>
      <c r="EHQ7" s="37"/>
      <c r="EHR7" s="37"/>
      <c r="EHS7" s="37"/>
      <c r="EHT7" s="37"/>
      <c r="EHU7" s="37"/>
      <c r="EHV7" s="38"/>
      <c r="EHW7" s="38"/>
      <c r="EHX7" s="38"/>
      <c r="EHY7" s="38"/>
      <c r="EHZ7" s="37"/>
      <c r="EIA7" s="37"/>
      <c r="EIB7" s="37"/>
      <c r="EIC7" s="37"/>
      <c r="EID7" s="37"/>
      <c r="EIE7" s="38"/>
      <c r="EIF7" s="38"/>
      <c r="EIG7" s="38"/>
      <c r="EIH7" s="38"/>
      <c r="EII7" s="37"/>
      <c r="EIJ7" s="37"/>
      <c r="EIK7" s="37"/>
      <c r="EIL7" s="37"/>
      <c r="EIM7" s="37"/>
      <c r="EIN7" s="38"/>
      <c r="EIO7" s="38"/>
      <c r="EIP7" s="38"/>
      <c r="EIQ7" s="38"/>
      <c r="EIR7" s="37"/>
      <c r="EIS7" s="37"/>
      <c r="EIT7" s="37"/>
      <c r="EIU7" s="37"/>
      <c r="EIV7" s="37"/>
      <c r="EIW7" s="38"/>
      <c r="EIX7" s="38"/>
      <c r="EIY7" s="38"/>
      <c r="EIZ7" s="38"/>
      <c r="EJA7" s="37"/>
      <c r="EJB7" s="37"/>
      <c r="EJC7" s="37"/>
      <c r="EJD7" s="37"/>
      <c r="EJE7" s="37"/>
      <c r="EJF7" s="38"/>
      <c r="EJG7" s="38"/>
      <c r="EJH7" s="38"/>
      <c r="EJI7" s="38"/>
      <c r="EJJ7" s="37"/>
      <c r="EJK7" s="37"/>
      <c r="EJL7" s="37"/>
      <c r="EJM7" s="37"/>
      <c r="EJN7" s="37"/>
      <c r="EJO7" s="38"/>
      <c r="EJP7" s="38"/>
      <c r="EJQ7" s="38"/>
      <c r="EJR7" s="38"/>
      <c r="EJS7" s="37"/>
      <c r="EJT7" s="37"/>
      <c r="EJU7" s="37"/>
      <c r="EJV7" s="37"/>
      <c r="EJW7" s="37"/>
      <c r="EJX7" s="38"/>
      <c r="EJY7" s="38"/>
      <c r="EJZ7" s="38"/>
      <c r="EKA7" s="38"/>
      <c r="EKB7" s="37"/>
      <c r="EKC7" s="37"/>
      <c r="EKD7" s="37"/>
      <c r="EKE7" s="37"/>
      <c r="EKF7" s="37"/>
      <c r="EKG7" s="38"/>
      <c r="EKH7" s="38"/>
      <c r="EKI7" s="38"/>
      <c r="EKJ7" s="38"/>
      <c r="EKK7" s="37"/>
      <c r="EKL7" s="37"/>
      <c r="EKM7" s="37"/>
      <c r="EKN7" s="37"/>
      <c r="EKO7" s="37"/>
      <c r="EKP7" s="38"/>
      <c r="EKQ7" s="38"/>
      <c r="EKR7" s="38"/>
      <c r="EKS7" s="38"/>
      <c r="EKT7" s="37"/>
      <c r="EKU7" s="37"/>
      <c r="EKV7" s="37"/>
      <c r="EKW7" s="37"/>
      <c r="EKX7" s="37"/>
      <c r="EKY7" s="38"/>
      <c r="EKZ7" s="38"/>
      <c r="ELA7" s="38"/>
      <c r="ELB7" s="38"/>
      <c r="ELC7" s="37"/>
      <c r="ELD7" s="37"/>
      <c r="ELE7" s="37"/>
      <c r="ELF7" s="37"/>
      <c r="ELG7" s="37"/>
      <c r="ELH7" s="38"/>
      <c r="ELI7" s="38"/>
      <c r="ELJ7" s="38"/>
      <c r="ELK7" s="38"/>
      <c r="ELL7" s="37"/>
      <c r="ELM7" s="37"/>
      <c r="ELN7" s="37"/>
      <c r="ELO7" s="37"/>
      <c r="ELP7" s="37"/>
      <c r="ELQ7" s="38"/>
      <c r="ELR7" s="38"/>
      <c r="ELS7" s="38"/>
      <c r="ELT7" s="38"/>
      <c r="ELU7" s="37"/>
      <c r="ELV7" s="37"/>
      <c r="ELW7" s="37"/>
      <c r="ELX7" s="37"/>
      <c r="ELY7" s="37"/>
      <c r="ELZ7" s="38"/>
      <c r="EMA7" s="38"/>
      <c r="EMB7" s="38"/>
      <c r="EMC7" s="38"/>
      <c r="EMD7" s="37"/>
      <c r="EME7" s="37"/>
      <c r="EMF7" s="37"/>
      <c r="EMG7" s="37"/>
      <c r="EMH7" s="37"/>
      <c r="EMI7" s="38"/>
      <c r="EMJ7" s="38"/>
      <c r="EMK7" s="38"/>
      <c r="EML7" s="38"/>
      <c r="EMM7" s="37"/>
      <c r="EMN7" s="37"/>
      <c r="EMO7" s="37"/>
      <c r="EMP7" s="37"/>
      <c r="EMQ7" s="37"/>
      <c r="EMR7" s="38"/>
      <c r="EMS7" s="38"/>
      <c r="EMT7" s="38"/>
      <c r="EMU7" s="38"/>
      <c r="EMV7" s="37"/>
      <c r="EMW7" s="37"/>
      <c r="EMX7" s="37"/>
      <c r="EMY7" s="37"/>
      <c r="EMZ7" s="37"/>
      <c r="ENA7" s="38"/>
      <c r="ENB7" s="38"/>
      <c r="ENC7" s="38"/>
      <c r="END7" s="38"/>
      <c r="ENE7" s="37"/>
      <c r="ENF7" s="37"/>
      <c r="ENG7" s="37"/>
      <c r="ENH7" s="37"/>
      <c r="ENI7" s="37"/>
      <c r="ENJ7" s="38"/>
      <c r="ENK7" s="38"/>
      <c r="ENL7" s="38"/>
      <c r="ENM7" s="38"/>
      <c r="ENN7" s="37"/>
      <c r="ENO7" s="37"/>
      <c r="ENP7" s="37"/>
      <c r="ENQ7" s="37"/>
      <c r="ENR7" s="37"/>
      <c r="ENS7" s="38"/>
      <c r="ENT7" s="38"/>
      <c r="ENU7" s="38"/>
      <c r="ENV7" s="38"/>
      <c r="ENW7" s="37"/>
      <c r="ENX7" s="37"/>
      <c r="ENY7" s="37"/>
      <c r="ENZ7" s="37"/>
      <c r="EOA7" s="37"/>
      <c r="EOB7" s="38"/>
      <c r="EOC7" s="38"/>
      <c r="EOD7" s="38"/>
      <c r="EOE7" s="38"/>
      <c r="EOF7" s="37"/>
      <c r="EOG7" s="37"/>
      <c r="EOH7" s="37"/>
      <c r="EOI7" s="37"/>
      <c r="EOJ7" s="37"/>
      <c r="EOK7" s="38"/>
      <c r="EOL7" s="38"/>
      <c r="EOM7" s="38"/>
      <c r="EON7" s="38"/>
      <c r="EOO7" s="37"/>
      <c r="EOP7" s="37"/>
      <c r="EOQ7" s="37"/>
      <c r="EOR7" s="37"/>
      <c r="EOS7" s="37"/>
      <c r="EOT7" s="38"/>
      <c r="EOU7" s="38"/>
      <c r="EOV7" s="38"/>
      <c r="EOW7" s="38"/>
      <c r="EOX7" s="37"/>
      <c r="EOY7" s="37"/>
      <c r="EOZ7" s="37"/>
      <c r="EPA7" s="37"/>
      <c r="EPB7" s="37"/>
      <c r="EPC7" s="38"/>
      <c r="EPD7" s="38"/>
      <c r="EPE7" s="38"/>
      <c r="EPF7" s="38"/>
      <c r="EPG7" s="37"/>
      <c r="EPH7" s="37"/>
      <c r="EPI7" s="37"/>
      <c r="EPJ7" s="37"/>
      <c r="EPK7" s="37"/>
      <c r="EPL7" s="38"/>
      <c r="EPM7" s="38"/>
      <c r="EPN7" s="38"/>
      <c r="EPO7" s="38"/>
      <c r="EPP7" s="37"/>
      <c r="EPQ7" s="37"/>
      <c r="EPR7" s="37"/>
      <c r="EPS7" s="37"/>
      <c r="EPT7" s="37"/>
      <c r="EPU7" s="38"/>
      <c r="EPV7" s="38"/>
      <c r="EPW7" s="38"/>
      <c r="EPX7" s="38"/>
      <c r="EPY7" s="37"/>
      <c r="EPZ7" s="37"/>
      <c r="EQA7" s="37"/>
      <c r="EQB7" s="37"/>
      <c r="EQC7" s="37"/>
      <c r="EQD7" s="38"/>
      <c r="EQE7" s="38"/>
      <c r="EQF7" s="38"/>
      <c r="EQG7" s="38"/>
      <c r="EQH7" s="37"/>
      <c r="EQI7" s="37"/>
      <c r="EQJ7" s="37"/>
      <c r="EQK7" s="37"/>
      <c r="EQL7" s="37"/>
      <c r="EQM7" s="38"/>
      <c r="EQN7" s="38"/>
      <c r="EQO7" s="38"/>
      <c r="EQP7" s="38"/>
      <c r="EQQ7" s="37"/>
      <c r="EQR7" s="37"/>
      <c r="EQS7" s="37"/>
      <c r="EQT7" s="37"/>
      <c r="EQU7" s="37"/>
      <c r="EQV7" s="38"/>
      <c r="EQW7" s="38"/>
      <c r="EQX7" s="38"/>
      <c r="EQY7" s="38"/>
      <c r="EQZ7" s="37"/>
      <c r="ERA7" s="37"/>
      <c r="ERB7" s="37"/>
      <c r="ERC7" s="37"/>
      <c r="ERD7" s="37"/>
      <c r="ERE7" s="38"/>
      <c r="ERF7" s="38"/>
      <c r="ERG7" s="38"/>
      <c r="ERH7" s="38"/>
      <c r="ERI7" s="37"/>
      <c r="ERJ7" s="37"/>
      <c r="ERK7" s="37"/>
      <c r="ERL7" s="37"/>
      <c r="ERM7" s="37"/>
      <c r="ERN7" s="38"/>
      <c r="ERO7" s="38"/>
      <c r="ERP7" s="38"/>
      <c r="ERQ7" s="38"/>
      <c r="ERR7" s="37"/>
      <c r="ERS7" s="37"/>
      <c r="ERT7" s="37"/>
      <c r="ERU7" s="37"/>
      <c r="ERV7" s="37"/>
      <c r="ERW7" s="38"/>
      <c r="ERX7" s="38"/>
      <c r="ERY7" s="38"/>
      <c r="ERZ7" s="38"/>
      <c r="ESA7" s="37"/>
      <c r="ESB7" s="37"/>
      <c r="ESC7" s="37"/>
      <c r="ESD7" s="37"/>
      <c r="ESE7" s="37"/>
      <c r="ESF7" s="38"/>
      <c r="ESG7" s="38"/>
      <c r="ESH7" s="38"/>
      <c r="ESI7" s="38"/>
      <c r="ESJ7" s="37"/>
      <c r="ESK7" s="37"/>
      <c r="ESL7" s="37"/>
      <c r="ESM7" s="37"/>
      <c r="ESN7" s="37"/>
      <c r="ESO7" s="38"/>
      <c r="ESP7" s="38"/>
      <c r="ESQ7" s="38"/>
      <c r="ESR7" s="38"/>
      <c r="ESS7" s="37"/>
      <c r="EST7" s="37"/>
      <c r="ESU7" s="37"/>
      <c r="ESV7" s="37"/>
      <c r="ESW7" s="37"/>
      <c r="ESX7" s="38"/>
      <c r="ESY7" s="38"/>
      <c r="ESZ7" s="38"/>
      <c r="ETA7" s="38"/>
      <c r="ETB7" s="37"/>
      <c r="ETC7" s="37"/>
      <c r="ETD7" s="37"/>
      <c r="ETE7" s="37"/>
      <c r="ETF7" s="37"/>
      <c r="ETG7" s="38"/>
      <c r="ETH7" s="38"/>
      <c r="ETI7" s="38"/>
      <c r="ETJ7" s="38"/>
      <c r="ETK7" s="37"/>
      <c r="ETL7" s="37"/>
      <c r="ETM7" s="37"/>
      <c r="ETN7" s="37"/>
      <c r="ETO7" s="37"/>
      <c r="ETP7" s="38"/>
      <c r="ETQ7" s="38"/>
      <c r="ETR7" s="38"/>
      <c r="ETS7" s="38"/>
      <c r="ETT7" s="37"/>
      <c r="ETU7" s="37"/>
      <c r="ETV7" s="37"/>
      <c r="ETW7" s="37"/>
      <c r="ETX7" s="37"/>
      <c r="ETY7" s="38"/>
      <c r="ETZ7" s="38"/>
      <c r="EUA7" s="38"/>
      <c r="EUB7" s="38"/>
      <c r="EUC7" s="37"/>
      <c r="EUD7" s="37"/>
      <c r="EUE7" s="37"/>
      <c r="EUF7" s="37"/>
      <c r="EUG7" s="37"/>
      <c r="EUH7" s="38"/>
      <c r="EUI7" s="38"/>
      <c r="EUJ7" s="38"/>
      <c r="EUK7" s="38"/>
      <c r="EUL7" s="37"/>
      <c r="EUM7" s="37"/>
      <c r="EUN7" s="37"/>
      <c r="EUO7" s="37"/>
      <c r="EUP7" s="37"/>
      <c r="EUQ7" s="38"/>
      <c r="EUR7" s="38"/>
      <c r="EUS7" s="38"/>
      <c r="EUT7" s="38"/>
      <c r="EUU7" s="37"/>
      <c r="EUV7" s="37"/>
      <c r="EUW7" s="37"/>
      <c r="EUX7" s="37"/>
      <c r="EUY7" s="37"/>
      <c r="EUZ7" s="38"/>
      <c r="EVA7" s="38"/>
      <c r="EVB7" s="38"/>
      <c r="EVC7" s="38"/>
      <c r="EVD7" s="37"/>
      <c r="EVE7" s="37"/>
      <c r="EVF7" s="37"/>
      <c r="EVG7" s="37"/>
      <c r="EVH7" s="37"/>
      <c r="EVI7" s="38"/>
      <c r="EVJ7" s="38"/>
      <c r="EVK7" s="38"/>
      <c r="EVL7" s="38"/>
      <c r="EVM7" s="37"/>
      <c r="EVN7" s="37"/>
      <c r="EVO7" s="37"/>
      <c r="EVP7" s="37"/>
      <c r="EVQ7" s="37"/>
      <c r="EVR7" s="38"/>
      <c r="EVS7" s="38"/>
      <c r="EVT7" s="38"/>
      <c r="EVU7" s="38"/>
      <c r="EVV7" s="37"/>
      <c r="EVW7" s="37"/>
      <c r="EVX7" s="37"/>
      <c r="EVY7" s="37"/>
      <c r="EVZ7" s="37"/>
      <c r="EWA7" s="38"/>
      <c r="EWB7" s="38"/>
      <c r="EWC7" s="38"/>
      <c r="EWD7" s="38"/>
      <c r="EWE7" s="37"/>
      <c r="EWF7" s="37"/>
      <c r="EWG7" s="37"/>
      <c r="EWH7" s="37"/>
      <c r="EWI7" s="37"/>
      <c r="EWJ7" s="38"/>
      <c r="EWK7" s="38"/>
      <c r="EWL7" s="38"/>
      <c r="EWM7" s="38"/>
      <c r="EWN7" s="37"/>
      <c r="EWO7" s="37"/>
      <c r="EWP7" s="37"/>
      <c r="EWQ7" s="37"/>
      <c r="EWR7" s="37"/>
      <c r="EWS7" s="38"/>
      <c r="EWT7" s="38"/>
      <c r="EWU7" s="38"/>
      <c r="EWV7" s="38"/>
      <c r="EWW7" s="37"/>
      <c r="EWX7" s="37"/>
      <c r="EWY7" s="37"/>
      <c r="EWZ7" s="37"/>
      <c r="EXA7" s="37"/>
      <c r="EXB7" s="38"/>
      <c r="EXC7" s="38"/>
      <c r="EXD7" s="38"/>
      <c r="EXE7" s="38"/>
      <c r="EXF7" s="37"/>
      <c r="EXG7" s="37"/>
      <c r="EXH7" s="37"/>
      <c r="EXI7" s="37"/>
      <c r="EXJ7" s="37"/>
      <c r="EXK7" s="38"/>
      <c r="EXL7" s="38"/>
      <c r="EXM7" s="38"/>
      <c r="EXN7" s="38"/>
      <c r="EXO7" s="37"/>
      <c r="EXP7" s="37"/>
      <c r="EXQ7" s="37"/>
      <c r="EXR7" s="37"/>
      <c r="EXS7" s="37"/>
      <c r="EXT7" s="38"/>
      <c r="EXU7" s="38"/>
      <c r="EXV7" s="38"/>
      <c r="EXW7" s="38"/>
      <c r="EXX7" s="37"/>
      <c r="EXY7" s="37"/>
      <c r="EXZ7" s="37"/>
      <c r="EYA7" s="37"/>
      <c r="EYB7" s="37"/>
      <c r="EYC7" s="38"/>
      <c r="EYD7" s="38"/>
      <c r="EYE7" s="38"/>
      <c r="EYF7" s="38"/>
      <c r="EYG7" s="37"/>
      <c r="EYH7" s="37"/>
      <c r="EYI7" s="37"/>
      <c r="EYJ7" s="37"/>
      <c r="EYK7" s="37"/>
      <c r="EYL7" s="38"/>
      <c r="EYM7" s="38"/>
      <c r="EYN7" s="38"/>
      <c r="EYO7" s="38"/>
      <c r="EYP7" s="37"/>
      <c r="EYQ7" s="37"/>
      <c r="EYR7" s="37"/>
      <c r="EYS7" s="37"/>
      <c r="EYT7" s="37"/>
      <c r="EYU7" s="38"/>
      <c r="EYV7" s="38"/>
      <c r="EYW7" s="38"/>
      <c r="EYX7" s="38"/>
      <c r="EYY7" s="37"/>
      <c r="EYZ7" s="37"/>
      <c r="EZA7" s="37"/>
      <c r="EZB7" s="37"/>
      <c r="EZC7" s="37"/>
      <c r="EZD7" s="38"/>
      <c r="EZE7" s="38"/>
      <c r="EZF7" s="38"/>
      <c r="EZG7" s="38"/>
      <c r="EZH7" s="37"/>
      <c r="EZI7" s="37"/>
      <c r="EZJ7" s="37"/>
      <c r="EZK7" s="37"/>
      <c r="EZL7" s="37"/>
      <c r="EZM7" s="38"/>
      <c r="EZN7" s="38"/>
      <c r="EZO7" s="38"/>
      <c r="EZP7" s="38"/>
      <c r="EZQ7" s="37"/>
      <c r="EZR7" s="37"/>
      <c r="EZS7" s="37"/>
      <c r="EZT7" s="37"/>
      <c r="EZU7" s="37"/>
      <c r="EZV7" s="38"/>
      <c r="EZW7" s="38"/>
      <c r="EZX7" s="38"/>
      <c r="EZY7" s="38"/>
      <c r="EZZ7" s="37"/>
      <c r="FAA7" s="37"/>
      <c r="FAB7" s="37"/>
      <c r="FAC7" s="37"/>
      <c r="FAD7" s="37"/>
      <c r="FAE7" s="38"/>
      <c r="FAF7" s="38"/>
      <c r="FAG7" s="38"/>
      <c r="FAH7" s="38"/>
      <c r="FAI7" s="37"/>
      <c r="FAJ7" s="37"/>
      <c r="FAK7" s="37"/>
      <c r="FAL7" s="37"/>
      <c r="FAM7" s="37"/>
      <c r="FAN7" s="38"/>
      <c r="FAO7" s="38"/>
      <c r="FAP7" s="38"/>
      <c r="FAQ7" s="38"/>
      <c r="FAR7" s="37"/>
      <c r="FAS7" s="37"/>
      <c r="FAT7" s="37"/>
      <c r="FAU7" s="37"/>
      <c r="FAV7" s="37"/>
      <c r="FAW7" s="38"/>
      <c r="FAX7" s="38"/>
      <c r="FAY7" s="38"/>
      <c r="FAZ7" s="38"/>
      <c r="FBA7" s="37"/>
      <c r="FBB7" s="37"/>
      <c r="FBC7" s="37"/>
      <c r="FBD7" s="37"/>
      <c r="FBE7" s="37"/>
      <c r="FBF7" s="38"/>
      <c r="FBG7" s="38"/>
      <c r="FBH7" s="38"/>
      <c r="FBI7" s="38"/>
      <c r="FBJ7" s="37"/>
      <c r="FBK7" s="37"/>
      <c r="FBL7" s="37"/>
      <c r="FBM7" s="37"/>
      <c r="FBN7" s="37"/>
      <c r="FBO7" s="38"/>
      <c r="FBP7" s="38"/>
      <c r="FBQ7" s="38"/>
      <c r="FBR7" s="38"/>
      <c r="FBS7" s="37"/>
      <c r="FBT7" s="37"/>
      <c r="FBU7" s="37"/>
      <c r="FBV7" s="37"/>
      <c r="FBW7" s="37"/>
      <c r="FBX7" s="38"/>
      <c r="FBY7" s="38"/>
      <c r="FBZ7" s="38"/>
      <c r="FCA7" s="38"/>
      <c r="FCB7" s="37"/>
      <c r="FCC7" s="37"/>
      <c r="FCD7" s="37"/>
      <c r="FCE7" s="37"/>
      <c r="FCF7" s="37"/>
      <c r="FCG7" s="38"/>
      <c r="FCH7" s="38"/>
      <c r="FCI7" s="38"/>
      <c r="FCJ7" s="38"/>
      <c r="FCK7" s="37"/>
      <c r="FCL7" s="37"/>
      <c r="FCM7" s="37"/>
      <c r="FCN7" s="37"/>
      <c r="FCO7" s="37"/>
      <c r="FCP7" s="38"/>
      <c r="FCQ7" s="38"/>
      <c r="FCR7" s="38"/>
      <c r="FCS7" s="38"/>
      <c r="FCT7" s="37"/>
      <c r="FCU7" s="37"/>
      <c r="FCV7" s="37"/>
      <c r="FCW7" s="37"/>
      <c r="FCX7" s="37"/>
      <c r="FCY7" s="38"/>
      <c r="FCZ7" s="38"/>
      <c r="FDA7" s="38"/>
      <c r="FDB7" s="38"/>
      <c r="FDC7" s="37"/>
      <c r="FDD7" s="37"/>
      <c r="FDE7" s="37"/>
      <c r="FDF7" s="37"/>
      <c r="FDG7" s="37"/>
      <c r="FDH7" s="38"/>
      <c r="FDI7" s="38"/>
      <c r="FDJ7" s="38"/>
      <c r="FDK7" s="38"/>
      <c r="FDL7" s="37"/>
      <c r="FDM7" s="37"/>
      <c r="FDN7" s="37"/>
      <c r="FDO7" s="37"/>
      <c r="FDP7" s="37"/>
      <c r="FDQ7" s="38"/>
      <c r="FDR7" s="38"/>
      <c r="FDS7" s="38"/>
      <c r="FDT7" s="38"/>
      <c r="FDU7" s="37"/>
      <c r="FDV7" s="37"/>
      <c r="FDW7" s="37"/>
      <c r="FDX7" s="37"/>
      <c r="FDY7" s="37"/>
      <c r="FDZ7" s="38"/>
      <c r="FEA7" s="38"/>
      <c r="FEB7" s="38"/>
      <c r="FEC7" s="38"/>
      <c r="FED7" s="37"/>
      <c r="FEE7" s="37"/>
      <c r="FEF7" s="37"/>
      <c r="FEG7" s="37"/>
      <c r="FEH7" s="37"/>
      <c r="FEI7" s="38"/>
      <c r="FEJ7" s="38"/>
      <c r="FEK7" s="38"/>
      <c r="FEL7" s="38"/>
      <c r="FEM7" s="37"/>
      <c r="FEN7" s="37"/>
      <c r="FEO7" s="37"/>
      <c r="FEP7" s="37"/>
      <c r="FEQ7" s="37"/>
      <c r="FER7" s="38"/>
      <c r="FES7" s="38"/>
      <c r="FET7" s="38"/>
      <c r="FEU7" s="38"/>
      <c r="FEV7" s="37"/>
      <c r="FEW7" s="37"/>
      <c r="FEX7" s="37"/>
      <c r="FEY7" s="37"/>
      <c r="FEZ7" s="37"/>
      <c r="FFA7" s="38"/>
      <c r="FFB7" s="38"/>
      <c r="FFC7" s="38"/>
      <c r="FFD7" s="38"/>
      <c r="FFE7" s="37"/>
      <c r="FFF7" s="37"/>
      <c r="FFG7" s="37"/>
      <c r="FFH7" s="37"/>
      <c r="FFI7" s="37"/>
      <c r="FFJ7" s="38"/>
      <c r="FFK7" s="38"/>
      <c r="FFL7" s="38"/>
      <c r="FFM7" s="38"/>
      <c r="FFN7" s="37"/>
      <c r="FFO7" s="37"/>
      <c r="FFP7" s="37"/>
      <c r="FFQ7" s="37"/>
      <c r="FFR7" s="37"/>
      <c r="FFS7" s="38"/>
      <c r="FFT7" s="38"/>
      <c r="FFU7" s="38"/>
      <c r="FFV7" s="38"/>
      <c r="FFW7" s="37"/>
      <c r="FFX7" s="37"/>
      <c r="FFY7" s="37"/>
      <c r="FFZ7" s="37"/>
      <c r="FGA7" s="37"/>
      <c r="FGB7" s="38"/>
      <c r="FGC7" s="38"/>
      <c r="FGD7" s="38"/>
      <c r="FGE7" s="38"/>
      <c r="FGF7" s="37"/>
      <c r="FGG7" s="37"/>
      <c r="FGH7" s="37"/>
      <c r="FGI7" s="37"/>
      <c r="FGJ7" s="37"/>
      <c r="FGK7" s="38"/>
      <c r="FGL7" s="38"/>
      <c r="FGM7" s="38"/>
      <c r="FGN7" s="38"/>
      <c r="FGO7" s="37"/>
      <c r="FGP7" s="37"/>
      <c r="FGQ7" s="37"/>
      <c r="FGR7" s="37"/>
      <c r="FGS7" s="37"/>
      <c r="FGT7" s="38"/>
      <c r="FGU7" s="38"/>
      <c r="FGV7" s="38"/>
      <c r="FGW7" s="38"/>
      <c r="FGX7" s="37"/>
      <c r="FGY7" s="37"/>
      <c r="FGZ7" s="37"/>
      <c r="FHA7" s="37"/>
      <c r="FHB7" s="37"/>
      <c r="FHC7" s="38"/>
      <c r="FHD7" s="38"/>
      <c r="FHE7" s="38"/>
      <c r="FHF7" s="38"/>
      <c r="FHG7" s="37"/>
      <c r="FHH7" s="37"/>
      <c r="FHI7" s="37"/>
      <c r="FHJ7" s="37"/>
      <c r="FHK7" s="37"/>
      <c r="FHL7" s="38"/>
      <c r="FHM7" s="38"/>
      <c r="FHN7" s="38"/>
      <c r="FHO7" s="38"/>
      <c r="FHP7" s="37"/>
      <c r="FHQ7" s="37"/>
      <c r="FHR7" s="37"/>
      <c r="FHS7" s="37"/>
      <c r="FHT7" s="37"/>
      <c r="FHU7" s="38"/>
      <c r="FHV7" s="38"/>
      <c r="FHW7" s="38"/>
      <c r="FHX7" s="38"/>
      <c r="FHY7" s="37"/>
      <c r="FHZ7" s="37"/>
      <c r="FIA7" s="37"/>
      <c r="FIB7" s="37"/>
      <c r="FIC7" s="37"/>
      <c r="FID7" s="38"/>
      <c r="FIE7" s="38"/>
      <c r="FIF7" s="38"/>
      <c r="FIG7" s="38"/>
      <c r="FIH7" s="37"/>
      <c r="FII7" s="37"/>
      <c r="FIJ7" s="37"/>
      <c r="FIK7" s="37"/>
      <c r="FIL7" s="37"/>
      <c r="FIM7" s="38"/>
      <c r="FIN7" s="38"/>
      <c r="FIO7" s="38"/>
      <c r="FIP7" s="38"/>
      <c r="FIQ7" s="37"/>
      <c r="FIR7" s="37"/>
      <c r="FIS7" s="37"/>
      <c r="FIT7" s="37"/>
      <c r="FIU7" s="37"/>
      <c r="FIV7" s="38"/>
      <c r="FIW7" s="38"/>
      <c r="FIX7" s="38"/>
      <c r="FIY7" s="38"/>
      <c r="FIZ7" s="37"/>
      <c r="FJA7" s="37"/>
      <c r="FJB7" s="37"/>
      <c r="FJC7" s="37"/>
      <c r="FJD7" s="37"/>
      <c r="FJE7" s="38"/>
      <c r="FJF7" s="38"/>
      <c r="FJG7" s="38"/>
      <c r="FJH7" s="38"/>
      <c r="FJI7" s="37"/>
      <c r="FJJ7" s="37"/>
      <c r="FJK7" s="37"/>
      <c r="FJL7" s="37"/>
      <c r="FJM7" s="37"/>
      <c r="FJN7" s="38"/>
      <c r="FJO7" s="38"/>
      <c r="FJP7" s="38"/>
      <c r="FJQ7" s="38"/>
      <c r="FJR7" s="37"/>
      <c r="FJS7" s="37"/>
      <c r="FJT7" s="37"/>
      <c r="FJU7" s="37"/>
      <c r="FJV7" s="37"/>
      <c r="FJW7" s="38"/>
      <c r="FJX7" s="38"/>
      <c r="FJY7" s="38"/>
      <c r="FJZ7" s="38"/>
      <c r="FKA7" s="37"/>
      <c r="FKB7" s="37"/>
      <c r="FKC7" s="37"/>
      <c r="FKD7" s="37"/>
      <c r="FKE7" s="37"/>
      <c r="FKF7" s="38"/>
      <c r="FKG7" s="38"/>
      <c r="FKH7" s="38"/>
      <c r="FKI7" s="38"/>
      <c r="FKJ7" s="37"/>
      <c r="FKK7" s="37"/>
      <c r="FKL7" s="37"/>
      <c r="FKM7" s="37"/>
      <c r="FKN7" s="37"/>
      <c r="FKO7" s="38"/>
      <c r="FKP7" s="38"/>
      <c r="FKQ7" s="38"/>
      <c r="FKR7" s="38"/>
      <c r="FKS7" s="37"/>
      <c r="FKT7" s="37"/>
      <c r="FKU7" s="37"/>
      <c r="FKV7" s="37"/>
      <c r="FKW7" s="37"/>
      <c r="FKX7" s="38"/>
      <c r="FKY7" s="38"/>
      <c r="FKZ7" s="38"/>
      <c r="FLA7" s="38"/>
      <c r="FLB7" s="37"/>
      <c r="FLC7" s="37"/>
      <c r="FLD7" s="37"/>
      <c r="FLE7" s="37"/>
      <c r="FLF7" s="37"/>
      <c r="FLG7" s="38"/>
      <c r="FLH7" s="38"/>
      <c r="FLI7" s="38"/>
      <c r="FLJ7" s="38"/>
      <c r="FLK7" s="37"/>
      <c r="FLL7" s="37"/>
      <c r="FLM7" s="37"/>
      <c r="FLN7" s="37"/>
      <c r="FLO7" s="37"/>
      <c r="FLP7" s="38"/>
      <c r="FLQ7" s="38"/>
      <c r="FLR7" s="38"/>
      <c r="FLS7" s="38"/>
      <c r="FLT7" s="37"/>
      <c r="FLU7" s="37"/>
      <c r="FLV7" s="37"/>
      <c r="FLW7" s="37"/>
      <c r="FLX7" s="37"/>
      <c r="FLY7" s="38"/>
      <c r="FLZ7" s="38"/>
      <c r="FMA7" s="38"/>
      <c r="FMB7" s="38"/>
      <c r="FMC7" s="37"/>
      <c r="FMD7" s="37"/>
      <c r="FME7" s="37"/>
      <c r="FMF7" s="37"/>
      <c r="FMG7" s="37"/>
      <c r="FMH7" s="38"/>
      <c r="FMI7" s="38"/>
      <c r="FMJ7" s="38"/>
      <c r="FMK7" s="38"/>
      <c r="FML7" s="37"/>
      <c r="FMM7" s="37"/>
      <c r="FMN7" s="37"/>
      <c r="FMO7" s="37"/>
      <c r="FMP7" s="37"/>
      <c r="FMQ7" s="38"/>
      <c r="FMR7" s="38"/>
      <c r="FMS7" s="38"/>
      <c r="FMT7" s="38"/>
      <c r="FMU7" s="37"/>
      <c r="FMV7" s="37"/>
      <c r="FMW7" s="37"/>
      <c r="FMX7" s="37"/>
      <c r="FMY7" s="37"/>
      <c r="FMZ7" s="38"/>
      <c r="FNA7" s="38"/>
      <c r="FNB7" s="38"/>
      <c r="FNC7" s="38"/>
      <c r="FND7" s="37"/>
      <c r="FNE7" s="37"/>
      <c r="FNF7" s="37"/>
      <c r="FNG7" s="37"/>
      <c r="FNH7" s="37"/>
      <c r="FNI7" s="38"/>
      <c r="FNJ7" s="38"/>
      <c r="FNK7" s="38"/>
      <c r="FNL7" s="38"/>
      <c r="FNM7" s="37"/>
      <c r="FNN7" s="37"/>
      <c r="FNO7" s="37"/>
      <c r="FNP7" s="37"/>
      <c r="FNQ7" s="37"/>
      <c r="FNR7" s="38"/>
      <c r="FNS7" s="38"/>
      <c r="FNT7" s="38"/>
      <c r="FNU7" s="38"/>
      <c r="FNV7" s="37"/>
      <c r="FNW7" s="37"/>
      <c r="FNX7" s="37"/>
      <c r="FNY7" s="37"/>
      <c r="FNZ7" s="37"/>
      <c r="FOA7" s="38"/>
      <c r="FOB7" s="38"/>
      <c r="FOC7" s="38"/>
      <c r="FOD7" s="38"/>
      <c r="FOE7" s="37"/>
      <c r="FOF7" s="37"/>
      <c r="FOG7" s="37"/>
      <c r="FOH7" s="37"/>
      <c r="FOI7" s="37"/>
      <c r="FOJ7" s="38"/>
      <c r="FOK7" s="38"/>
      <c r="FOL7" s="38"/>
      <c r="FOM7" s="38"/>
      <c r="FON7" s="37"/>
      <c r="FOO7" s="37"/>
      <c r="FOP7" s="37"/>
      <c r="FOQ7" s="37"/>
      <c r="FOR7" s="37"/>
      <c r="FOS7" s="38"/>
      <c r="FOT7" s="38"/>
      <c r="FOU7" s="38"/>
      <c r="FOV7" s="38"/>
      <c r="FOW7" s="37"/>
      <c r="FOX7" s="37"/>
      <c r="FOY7" s="37"/>
      <c r="FOZ7" s="37"/>
      <c r="FPA7" s="37"/>
      <c r="FPB7" s="38"/>
      <c r="FPC7" s="38"/>
      <c r="FPD7" s="38"/>
      <c r="FPE7" s="38"/>
      <c r="FPF7" s="37"/>
      <c r="FPG7" s="37"/>
      <c r="FPH7" s="37"/>
      <c r="FPI7" s="37"/>
      <c r="FPJ7" s="37"/>
      <c r="FPK7" s="38"/>
      <c r="FPL7" s="38"/>
      <c r="FPM7" s="38"/>
      <c r="FPN7" s="38"/>
      <c r="FPO7" s="37"/>
      <c r="FPP7" s="37"/>
      <c r="FPQ7" s="37"/>
      <c r="FPR7" s="37"/>
      <c r="FPS7" s="37"/>
      <c r="FPT7" s="38"/>
      <c r="FPU7" s="38"/>
      <c r="FPV7" s="38"/>
      <c r="FPW7" s="38"/>
      <c r="FPX7" s="37"/>
      <c r="FPY7" s="37"/>
      <c r="FPZ7" s="37"/>
      <c r="FQA7" s="37"/>
      <c r="FQB7" s="37"/>
      <c r="FQC7" s="38"/>
      <c r="FQD7" s="38"/>
      <c r="FQE7" s="38"/>
      <c r="FQF7" s="38"/>
      <c r="FQG7" s="37"/>
      <c r="FQH7" s="37"/>
      <c r="FQI7" s="37"/>
      <c r="FQJ7" s="37"/>
      <c r="FQK7" s="37"/>
      <c r="FQL7" s="38"/>
      <c r="FQM7" s="38"/>
      <c r="FQN7" s="38"/>
      <c r="FQO7" s="38"/>
      <c r="FQP7" s="37"/>
      <c r="FQQ7" s="37"/>
      <c r="FQR7" s="37"/>
      <c r="FQS7" s="37"/>
      <c r="FQT7" s="37"/>
      <c r="FQU7" s="38"/>
      <c r="FQV7" s="38"/>
      <c r="FQW7" s="38"/>
      <c r="FQX7" s="38"/>
      <c r="FQY7" s="37"/>
      <c r="FQZ7" s="37"/>
      <c r="FRA7" s="37"/>
      <c r="FRB7" s="37"/>
      <c r="FRC7" s="37"/>
      <c r="FRD7" s="38"/>
      <c r="FRE7" s="38"/>
      <c r="FRF7" s="38"/>
      <c r="FRG7" s="38"/>
      <c r="FRH7" s="37"/>
      <c r="FRI7" s="37"/>
      <c r="FRJ7" s="37"/>
      <c r="FRK7" s="37"/>
      <c r="FRL7" s="37"/>
      <c r="FRM7" s="38"/>
      <c r="FRN7" s="38"/>
      <c r="FRO7" s="38"/>
      <c r="FRP7" s="38"/>
      <c r="FRQ7" s="37"/>
      <c r="FRR7" s="37"/>
      <c r="FRS7" s="37"/>
      <c r="FRT7" s="37"/>
      <c r="FRU7" s="37"/>
      <c r="FRV7" s="38"/>
      <c r="FRW7" s="38"/>
      <c r="FRX7" s="38"/>
      <c r="FRY7" s="38"/>
      <c r="FRZ7" s="37"/>
      <c r="FSA7" s="37"/>
      <c r="FSB7" s="37"/>
      <c r="FSC7" s="37"/>
      <c r="FSD7" s="37"/>
      <c r="FSE7" s="38"/>
      <c r="FSF7" s="38"/>
      <c r="FSG7" s="38"/>
      <c r="FSH7" s="38"/>
      <c r="FSI7" s="37"/>
      <c r="FSJ7" s="37"/>
      <c r="FSK7" s="37"/>
      <c r="FSL7" s="37"/>
      <c r="FSM7" s="37"/>
      <c r="FSN7" s="38"/>
      <c r="FSO7" s="38"/>
      <c r="FSP7" s="38"/>
      <c r="FSQ7" s="38"/>
      <c r="FSR7" s="37"/>
      <c r="FSS7" s="37"/>
      <c r="FST7" s="37"/>
      <c r="FSU7" s="37"/>
      <c r="FSV7" s="37"/>
      <c r="FSW7" s="38"/>
      <c r="FSX7" s="38"/>
      <c r="FSY7" s="38"/>
      <c r="FSZ7" s="38"/>
      <c r="FTA7" s="37"/>
      <c r="FTB7" s="37"/>
      <c r="FTC7" s="37"/>
      <c r="FTD7" s="37"/>
      <c r="FTE7" s="37"/>
      <c r="FTF7" s="38"/>
      <c r="FTG7" s="38"/>
      <c r="FTH7" s="38"/>
      <c r="FTI7" s="38"/>
      <c r="FTJ7" s="37"/>
      <c r="FTK7" s="37"/>
      <c r="FTL7" s="37"/>
      <c r="FTM7" s="37"/>
      <c r="FTN7" s="37"/>
      <c r="FTO7" s="38"/>
      <c r="FTP7" s="38"/>
      <c r="FTQ7" s="38"/>
      <c r="FTR7" s="38"/>
      <c r="FTS7" s="37"/>
      <c r="FTT7" s="37"/>
      <c r="FTU7" s="37"/>
      <c r="FTV7" s="37"/>
      <c r="FTW7" s="37"/>
      <c r="FTX7" s="38"/>
      <c r="FTY7" s="38"/>
      <c r="FTZ7" s="38"/>
      <c r="FUA7" s="38"/>
      <c r="FUB7" s="37"/>
      <c r="FUC7" s="37"/>
      <c r="FUD7" s="37"/>
      <c r="FUE7" s="37"/>
      <c r="FUF7" s="37"/>
      <c r="FUG7" s="38"/>
      <c r="FUH7" s="38"/>
      <c r="FUI7" s="38"/>
      <c r="FUJ7" s="38"/>
      <c r="FUK7" s="37"/>
      <c r="FUL7" s="37"/>
      <c r="FUM7" s="37"/>
      <c r="FUN7" s="37"/>
      <c r="FUO7" s="37"/>
      <c r="FUP7" s="38"/>
      <c r="FUQ7" s="38"/>
      <c r="FUR7" s="38"/>
      <c r="FUS7" s="38"/>
      <c r="FUT7" s="37"/>
      <c r="FUU7" s="37"/>
      <c r="FUV7" s="37"/>
      <c r="FUW7" s="37"/>
      <c r="FUX7" s="37"/>
      <c r="FUY7" s="38"/>
      <c r="FUZ7" s="38"/>
      <c r="FVA7" s="38"/>
      <c r="FVB7" s="38"/>
      <c r="FVC7" s="37"/>
      <c r="FVD7" s="37"/>
      <c r="FVE7" s="37"/>
      <c r="FVF7" s="37"/>
      <c r="FVG7" s="37"/>
      <c r="FVH7" s="38"/>
      <c r="FVI7" s="38"/>
      <c r="FVJ7" s="38"/>
      <c r="FVK7" s="38"/>
      <c r="FVL7" s="37"/>
      <c r="FVM7" s="37"/>
      <c r="FVN7" s="37"/>
      <c r="FVO7" s="37"/>
      <c r="FVP7" s="37"/>
      <c r="FVQ7" s="38"/>
      <c r="FVR7" s="38"/>
      <c r="FVS7" s="38"/>
      <c r="FVT7" s="38"/>
      <c r="FVU7" s="37"/>
      <c r="FVV7" s="37"/>
      <c r="FVW7" s="37"/>
      <c r="FVX7" s="37"/>
      <c r="FVY7" s="37"/>
      <c r="FVZ7" s="38"/>
      <c r="FWA7" s="38"/>
      <c r="FWB7" s="38"/>
      <c r="FWC7" s="38"/>
      <c r="FWD7" s="37"/>
      <c r="FWE7" s="37"/>
      <c r="FWF7" s="37"/>
      <c r="FWG7" s="37"/>
      <c r="FWH7" s="37"/>
      <c r="FWI7" s="38"/>
      <c r="FWJ7" s="38"/>
      <c r="FWK7" s="38"/>
      <c r="FWL7" s="38"/>
      <c r="FWM7" s="37"/>
      <c r="FWN7" s="37"/>
      <c r="FWO7" s="37"/>
      <c r="FWP7" s="37"/>
      <c r="FWQ7" s="37"/>
      <c r="FWR7" s="38"/>
      <c r="FWS7" s="38"/>
      <c r="FWT7" s="38"/>
      <c r="FWU7" s="38"/>
      <c r="FWV7" s="37"/>
      <c r="FWW7" s="37"/>
      <c r="FWX7" s="37"/>
      <c r="FWY7" s="37"/>
      <c r="FWZ7" s="37"/>
      <c r="FXA7" s="38"/>
      <c r="FXB7" s="38"/>
      <c r="FXC7" s="38"/>
      <c r="FXD7" s="38"/>
      <c r="FXE7" s="37"/>
      <c r="FXF7" s="37"/>
      <c r="FXG7" s="37"/>
      <c r="FXH7" s="37"/>
      <c r="FXI7" s="37"/>
      <c r="FXJ7" s="38"/>
      <c r="FXK7" s="38"/>
      <c r="FXL7" s="38"/>
      <c r="FXM7" s="38"/>
      <c r="FXN7" s="37"/>
      <c r="FXO7" s="37"/>
      <c r="FXP7" s="37"/>
      <c r="FXQ7" s="37"/>
      <c r="FXR7" s="37"/>
      <c r="FXS7" s="38"/>
      <c r="FXT7" s="38"/>
      <c r="FXU7" s="38"/>
      <c r="FXV7" s="38"/>
      <c r="FXW7" s="37"/>
      <c r="FXX7" s="37"/>
      <c r="FXY7" s="37"/>
      <c r="FXZ7" s="37"/>
      <c r="FYA7" s="37"/>
      <c r="FYB7" s="38"/>
      <c r="FYC7" s="38"/>
      <c r="FYD7" s="38"/>
      <c r="FYE7" s="38"/>
      <c r="FYF7" s="37"/>
      <c r="FYG7" s="37"/>
      <c r="FYH7" s="37"/>
      <c r="FYI7" s="37"/>
      <c r="FYJ7" s="37"/>
      <c r="FYK7" s="38"/>
      <c r="FYL7" s="38"/>
      <c r="FYM7" s="38"/>
      <c r="FYN7" s="38"/>
      <c r="FYO7" s="37"/>
      <c r="FYP7" s="37"/>
      <c r="FYQ7" s="37"/>
      <c r="FYR7" s="37"/>
      <c r="FYS7" s="37"/>
      <c r="FYT7" s="38"/>
      <c r="FYU7" s="38"/>
      <c r="FYV7" s="38"/>
      <c r="FYW7" s="38"/>
      <c r="FYX7" s="37"/>
      <c r="FYY7" s="37"/>
      <c r="FYZ7" s="37"/>
      <c r="FZA7" s="37"/>
      <c r="FZB7" s="37"/>
      <c r="FZC7" s="38"/>
      <c r="FZD7" s="38"/>
      <c r="FZE7" s="38"/>
      <c r="FZF7" s="38"/>
      <c r="FZG7" s="37"/>
      <c r="FZH7" s="37"/>
      <c r="FZI7" s="37"/>
      <c r="FZJ7" s="37"/>
      <c r="FZK7" s="37"/>
      <c r="FZL7" s="38"/>
      <c r="FZM7" s="38"/>
      <c r="FZN7" s="38"/>
      <c r="FZO7" s="38"/>
      <c r="FZP7" s="37"/>
      <c r="FZQ7" s="37"/>
      <c r="FZR7" s="37"/>
      <c r="FZS7" s="37"/>
      <c r="FZT7" s="37"/>
      <c r="FZU7" s="38"/>
      <c r="FZV7" s="38"/>
      <c r="FZW7" s="38"/>
      <c r="FZX7" s="38"/>
      <c r="FZY7" s="37"/>
      <c r="FZZ7" s="37"/>
      <c r="GAA7" s="37"/>
      <c r="GAB7" s="37"/>
      <c r="GAC7" s="37"/>
      <c r="GAD7" s="38"/>
      <c r="GAE7" s="38"/>
      <c r="GAF7" s="38"/>
      <c r="GAG7" s="38"/>
      <c r="GAH7" s="37"/>
      <c r="GAI7" s="37"/>
      <c r="GAJ7" s="37"/>
      <c r="GAK7" s="37"/>
      <c r="GAL7" s="37"/>
      <c r="GAM7" s="38"/>
      <c r="GAN7" s="38"/>
      <c r="GAO7" s="38"/>
      <c r="GAP7" s="38"/>
      <c r="GAQ7" s="37"/>
      <c r="GAR7" s="37"/>
      <c r="GAS7" s="37"/>
      <c r="GAT7" s="37"/>
      <c r="GAU7" s="37"/>
      <c r="GAV7" s="38"/>
      <c r="GAW7" s="38"/>
      <c r="GAX7" s="38"/>
      <c r="GAY7" s="38"/>
      <c r="GAZ7" s="37"/>
      <c r="GBA7" s="37"/>
      <c r="GBB7" s="37"/>
      <c r="GBC7" s="37"/>
      <c r="GBD7" s="37"/>
      <c r="GBE7" s="38"/>
      <c r="GBF7" s="38"/>
      <c r="GBG7" s="38"/>
      <c r="GBH7" s="38"/>
      <c r="GBI7" s="37"/>
      <c r="GBJ7" s="37"/>
      <c r="GBK7" s="37"/>
      <c r="GBL7" s="37"/>
      <c r="GBM7" s="37"/>
      <c r="GBN7" s="38"/>
      <c r="GBO7" s="38"/>
      <c r="GBP7" s="38"/>
      <c r="GBQ7" s="38"/>
      <c r="GBR7" s="37"/>
      <c r="GBS7" s="37"/>
      <c r="GBT7" s="37"/>
      <c r="GBU7" s="37"/>
      <c r="GBV7" s="37"/>
      <c r="GBW7" s="38"/>
      <c r="GBX7" s="38"/>
      <c r="GBY7" s="38"/>
      <c r="GBZ7" s="38"/>
      <c r="GCA7" s="37"/>
      <c r="GCB7" s="37"/>
      <c r="GCC7" s="37"/>
      <c r="GCD7" s="37"/>
      <c r="GCE7" s="37"/>
      <c r="GCF7" s="38"/>
      <c r="GCG7" s="38"/>
      <c r="GCH7" s="38"/>
      <c r="GCI7" s="38"/>
      <c r="GCJ7" s="37"/>
      <c r="GCK7" s="37"/>
      <c r="GCL7" s="37"/>
      <c r="GCM7" s="37"/>
      <c r="GCN7" s="37"/>
      <c r="GCO7" s="38"/>
      <c r="GCP7" s="38"/>
      <c r="GCQ7" s="38"/>
      <c r="GCR7" s="38"/>
      <c r="GCS7" s="37"/>
      <c r="GCT7" s="37"/>
      <c r="GCU7" s="37"/>
      <c r="GCV7" s="37"/>
      <c r="GCW7" s="37"/>
      <c r="GCX7" s="38"/>
      <c r="GCY7" s="38"/>
      <c r="GCZ7" s="38"/>
      <c r="GDA7" s="38"/>
      <c r="GDB7" s="37"/>
      <c r="GDC7" s="37"/>
      <c r="GDD7" s="37"/>
      <c r="GDE7" s="37"/>
      <c r="GDF7" s="37"/>
      <c r="GDG7" s="38"/>
      <c r="GDH7" s="38"/>
      <c r="GDI7" s="38"/>
      <c r="GDJ7" s="38"/>
      <c r="GDK7" s="37"/>
      <c r="GDL7" s="37"/>
      <c r="GDM7" s="37"/>
      <c r="GDN7" s="37"/>
      <c r="GDO7" s="37"/>
      <c r="GDP7" s="38"/>
      <c r="GDQ7" s="38"/>
      <c r="GDR7" s="38"/>
      <c r="GDS7" s="38"/>
      <c r="GDT7" s="37"/>
      <c r="GDU7" s="37"/>
      <c r="GDV7" s="37"/>
      <c r="GDW7" s="37"/>
      <c r="GDX7" s="37"/>
      <c r="GDY7" s="38"/>
      <c r="GDZ7" s="38"/>
      <c r="GEA7" s="38"/>
      <c r="GEB7" s="38"/>
      <c r="GEC7" s="37"/>
      <c r="GED7" s="37"/>
      <c r="GEE7" s="37"/>
      <c r="GEF7" s="37"/>
      <c r="GEG7" s="37"/>
      <c r="GEH7" s="38"/>
      <c r="GEI7" s="38"/>
      <c r="GEJ7" s="38"/>
      <c r="GEK7" s="38"/>
      <c r="GEL7" s="37"/>
      <c r="GEM7" s="37"/>
      <c r="GEN7" s="37"/>
      <c r="GEO7" s="37"/>
      <c r="GEP7" s="37"/>
      <c r="GEQ7" s="38"/>
      <c r="GER7" s="38"/>
      <c r="GES7" s="38"/>
      <c r="GET7" s="38"/>
      <c r="GEU7" s="37"/>
      <c r="GEV7" s="37"/>
      <c r="GEW7" s="37"/>
      <c r="GEX7" s="37"/>
      <c r="GEY7" s="37"/>
      <c r="GEZ7" s="38"/>
      <c r="GFA7" s="38"/>
      <c r="GFB7" s="38"/>
      <c r="GFC7" s="38"/>
      <c r="GFD7" s="37"/>
      <c r="GFE7" s="37"/>
      <c r="GFF7" s="37"/>
      <c r="GFG7" s="37"/>
      <c r="GFH7" s="37"/>
      <c r="GFI7" s="38"/>
      <c r="GFJ7" s="38"/>
      <c r="GFK7" s="38"/>
      <c r="GFL7" s="38"/>
      <c r="GFM7" s="37"/>
      <c r="GFN7" s="37"/>
      <c r="GFO7" s="37"/>
      <c r="GFP7" s="37"/>
      <c r="GFQ7" s="37"/>
      <c r="GFR7" s="38"/>
      <c r="GFS7" s="38"/>
      <c r="GFT7" s="38"/>
      <c r="GFU7" s="38"/>
      <c r="GFV7" s="37"/>
      <c r="GFW7" s="37"/>
      <c r="GFX7" s="37"/>
      <c r="GFY7" s="37"/>
      <c r="GFZ7" s="37"/>
      <c r="GGA7" s="38"/>
      <c r="GGB7" s="38"/>
      <c r="GGC7" s="38"/>
      <c r="GGD7" s="38"/>
      <c r="GGE7" s="37"/>
      <c r="GGF7" s="37"/>
      <c r="GGG7" s="37"/>
      <c r="GGH7" s="37"/>
      <c r="GGI7" s="37"/>
      <c r="GGJ7" s="38"/>
      <c r="GGK7" s="38"/>
      <c r="GGL7" s="38"/>
      <c r="GGM7" s="38"/>
      <c r="GGN7" s="37"/>
      <c r="GGO7" s="37"/>
      <c r="GGP7" s="37"/>
      <c r="GGQ7" s="37"/>
      <c r="GGR7" s="37"/>
      <c r="GGS7" s="38"/>
      <c r="GGT7" s="38"/>
      <c r="GGU7" s="38"/>
      <c r="GGV7" s="38"/>
      <c r="GGW7" s="37"/>
      <c r="GGX7" s="37"/>
      <c r="GGY7" s="37"/>
      <c r="GGZ7" s="37"/>
      <c r="GHA7" s="37"/>
      <c r="GHB7" s="38"/>
      <c r="GHC7" s="38"/>
      <c r="GHD7" s="38"/>
      <c r="GHE7" s="38"/>
      <c r="GHF7" s="37"/>
      <c r="GHG7" s="37"/>
      <c r="GHH7" s="37"/>
      <c r="GHI7" s="37"/>
      <c r="GHJ7" s="37"/>
      <c r="GHK7" s="38"/>
      <c r="GHL7" s="38"/>
      <c r="GHM7" s="38"/>
      <c r="GHN7" s="38"/>
      <c r="GHO7" s="37"/>
      <c r="GHP7" s="37"/>
      <c r="GHQ7" s="37"/>
      <c r="GHR7" s="37"/>
      <c r="GHS7" s="37"/>
      <c r="GHT7" s="38"/>
      <c r="GHU7" s="38"/>
      <c r="GHV7" s="38"/>
      <c r="GHW7" s="38"/>
      <c r="GHX7" s="37"/>
      <c r="GHY7" s="37"/>
      <c r="GHZ7" s="37"/>
      <c r="GIA7" s="37"/>
      <c r="GIB7" s="37"/>
      <c r="GIC7" s="38"/>
      <c r="GID7" s="38"/>
      <c r="GIE7" s="38"/>
      <c r="GIF7" s="38"/>
      <c r="GIG7" s="37"/>
      <c r="GIH7" s="37"/>
      <c r="GII7" s="37"/>
      <c r="GIJ7" s="37"/>
      <c r="GIK7" s="37"/>
      <c r="GIL7" s="38"/>
      <c r="GIM7" s="38"/>
      <c r="GIN7" s="38"/>
      <c r="GIO7" s="38"/>
      <c r="GIP7" s="37"/>
      <c r="GIQ7" s="37"/>
      <c r="GIR7" s="37"/>
      <c r="GIS7" s="37"/>
      <c r="GIT7" s="37"/>
      <c r="GIU7" s="38"/>
      <c r="GIV7" s="38"/>
      <c r="GIW7" s="38"/>
      <c r="GIX7" s="38"/>
      <c r="GIY7" s="37"/>
      <c r="GIZ7" s="37"/>
      <c r="GJA7" s="37"/>
      <c r="GJB7" s="37"/>
      <c r="GJC7" s="37"/>
      <c r="GJD7" s="38"/>
      <c r="GJE7" s="38"/>
      <c r="GJF7" s="38"/>
      <c r="GJG7" s="38"/>
      <c r="GJH7" s="37"/>
      <c r="GJI7" s="37"/>
      <c r="GJJ7" s="37"/>
      <c r="GJK7" s="37"/>
      <c r="GJL7" s="37"/>
      <c r="GJM7" s="38"/>
      <c r="GJN7" s="38"/>
      <c r="GJO7" s="38"/>
      <c r="GJP7" s="38"/>
      <c r="GJQ7" s="37"/>
      <c r="GJR7" s="37"/>
      <c r="GJS7" s="37"/>
      <c r="GJT7" s="37"/>
      <c r="GJU7" s="37"/>
      <c r="GJV7" s="38"/>
      <c r="GJW7" s="38"/>
      <c r="GJX7" s="38"/>
      <c r="GJY7" s="38"/>
      <c r="GJZ7" s="37"/>
      <c r="GKA7" s="37"/>
      <c r="GKB7" s="37"/>
      <c r="GKC7" s="37"/>
      <c r="GKD7" s="37"/>
      <c r="GKE7" s="38"/>
      <c r="GKF7" s="38"/>
      <c r="GKG7" s="38"/>
      <c r="GKH7" s="38"/>
      <c r="GKI7" s="37"/>
      <c r="GKJ7" s="37"/>
      <c r="GKK7" s="37"/>
      <c r="GKL7" s="37"/>
      <c r="GKM7" s="37"/>
      <c r="GKN7" s="38"/>
      <c r="GKO7" s="38"/>
      <c r="GKP7" s="38"/>
      <c r="GKQ7" s="38"/>
      <c r="GKR7" s="37"/>
      <c r="GKS7" s="37"/>
      <c r="GKT7" s="37"/>
      <c r="GKU7" s="37"/>
      <c r="GKV7" s="37"/>
      <c r="GKW7" s="38"/>
      <c r="GKX7" s="38"/>
      <c r="GKY7" s="38"/>
      <c r="GKZ7" s="38"/>
      <c r="GLA7" s="37"/>
      <c r="GLB7" s="37"/>
      <c r="GLC7" s="37"/>
      <c r="GLD7" s="37"/>
      <c r="GLE7" s="37"/>
      <c r="GLF7" s="38"/>
      <c r="GLG7" s="38"/>
      <c r="GLH7" s="38"/>
      <c r="GLI7" s="38"/>
      <c r="GLJ7" s="37"/>
      <c r="GLK7" s="37"/>
      <c r="GLL7" s="37"/>
      <c r="GLM7" s="37"/>
      <c r="GLN7" s="37"/>
      <c r="GLO7" s="38"/>
      <c r="GLP7" s="38"/>
      <c r="GLQ7" s="38"/>
      <c r="GLR7" s="38"/>
      <c r="GLS7" s="37"/>
      <c r="GLT7" s="37"/>
      <c r="GLU7" s="37"/>
      <c r="GLV7" s="37"/>
      <c r="GLW7" s="37"/>
      <c r="GLX7" s="38"/>
      <c r="GLY7" s="38"/>
      <c r="GLZ7" s="38"/>
      <c r="GMA7" s="38"/>
      <c r="GMB7" s="37"/>
      <c r="GMC7" s="37"/>
      <c r="GMD7" s="37"/>
      <c r="GME7" s="37"/>
      <c r="GMF7" s="37"/>
      <c r="GMG7" s="38"/>
      <c r="GMH7" s="38"/>
      <c r="GMI7" s="38"/>
      <c r="GMJ7" s="38"/>
      <c r="GMK7" s="37"/>
      <c r="GML7" s="37"/>
      <c r="GMM7" s="37"/>
      <c r="GMN7" s="37"/>
      <c r="GMO7" s="37"/>
      <c r="GMP7" s="38"/>
      <c r="GMQ7" s="38"/>
      <c r="GMR7" s="38"/>
      <c r="GMS7" s="38"/>
      <c r="GMT7" s="37"/>
      <c r="GMU7" s="37"/>
      <c r="GMV7" s="37"/>
      <c r="GMW7" s="37"/>
      <c r="GMX7" s="37"/>
      <c r="GMY7" s="38"/>
      <c r="GMZ7" s="38"/>
      <c r="GNA7" s="38"/>
      <c r="GNB7" s="38"/>
      <c r="GNC7" s="37"/>
      <c r="GND7" s="37"/>
      <c r="GNE7" s="37"/>
      <c r="GNF7" s="37"/>
      <c r="GNG7" s="37"/>
      <c r="GNH7" s="38"/>
      <c r="GNI7" s="38"/>
      <c r="GNJ7" s="38"/>
      <c r="GNK7" s="38"/>
      <c r="GNL7" s="37"/>
      <c r="GNM7" s="37"/>
      <c r="GNN7" s="37"/>
      <c r="GNO7" s="37"/>
      <c r="GNP7" s="37"/>
      <c r="GNQ7" s="38"/>
      <c r="GNR7" s="38"/>
      <c r="GNS7" s="38"/>
      <c r="GNT7" s="38"/>
      <c r="GNU7" s="37"/>
      <c r="GNV7" s="37"/>
      <c r="GNW7" s="37"/>
      <c r="GNX7" s="37"/>
      <c r="GNY7" s="37"/>
      <c r="GNZ7" s="38"/>
      <c r="GOA7" s="38"/>
      <c r="GOB7" s="38"/>
      <c r="GOC7" s="38"/>
      <c r="GOD7" s="37"/>
      <c r="GOE7" s="37"/>
      <c r="GOF7" s="37"/>
      <c r="GOG7" s="37"/>
      <c r="GOH7" s="37"/>
      <c r="GOI7" s="38"/>
      <c r="GOJ7" s="38"/>
      <c r="GOK7" s="38"/>
      <c r="GOL7" s="38"/>
      <c r="GOM7" s="37"/>
      <c r="GON7" s="37"/>
      <c r="GOO7" s="37"/>
      <c r="GOP7" s="37"/>
      <c r="GOQ7" s="37"/>
      <c r="GOR7" s="38"/>
      <c r="GOS7" s="38"/>
      <c r="GOT7" s="38"/>
      <c r="GOU7" s="38"/>
      <c r="GOV7" s="37"/>
      <c r="GOW7" s="37"/>
      <c r="GOX7" s="37"/>
      <c r="GOY7" s="37"/>
      <c r="GOZ7" s="37"/>
      <c r="GPA7" s="38"/>
      <c r="GPB7" s="38"/>
      <c r="GPC7" s="38"/>
      <c r="GPD7" s="38"/>
      <c r="GPE7" s="37"/>
      <c r="GPF7" s="37"/>
      <c r="GPG7" s="37"/>
      <c r="GPH7" s="37"/>
      <c r="GPI7" s="37"/>
      <c r="GPJ7" s="38"/>
      <c r="GPK7" s="38"/>
      <c r="GPL7" s="38"/>
      <c r="GPM7" s="38"/>
      <c r="GPN7" s="37"/>
      <c r="GPO7" s="37"/>
      <c r="GPP7" s="37"/>
      <c r="GPQ7" s="37"/>
      <c r="GPR7" s="37"/>
      <c r="GPS7" s="38"/>
      <c r="GPT7" s="38"/>
      <c r="GPU7" s="38"/>
      <c r="GPV7" s="38"/>
      <c r="GPW7" s="37"/>
      <c r="GPX7" s="37"/>
      <c r="GPY7" s="37"/>
      <c r="GPZ7" s="37"/>
      <c r="GQA7" s="37"/>
      <c r="GQB7" s="38"/>
      <c r="GQC7" s="38"/>
      <c r="GQD7" s="38"/>
      <c r="GQE7" s="38"/>
      <c r="GQF7" s="37"/>
      <c r="GQG7" s="37"/>
      <c r="GQH7" s="37"/>
      <c r="GQI7" s="37"/>
      <c r="GQJ7" s="37"/>
      <c r="GQK7" s="38"/>
      <c r="GQL7" s="38"/>
      <c r="GQM7" s="38"/>
      <c r="GQN7" s="38"/>
      <c r="GQO7" s="37"/>
      <c r="GQP7" s="37"/>
      <c r="GQQ7" s="37"/>
      <c r="GQR7" s="37"/>
      <c r="GQS7" s="37"/>
      <c r="GQT7" s="38"/>
      <c r="GQU7" s="38"/>
      <c r="GQV7" s="38"/>
      <c r="GQW7" s="38"/>
      <c r="GQX7" s="37"/>
      <c r="GQY7" s="37"/>
      <c r="GQZ7" s="37"/>
      <c r="GRA7" s="37"/>
      <c r="GRB7" s="37"/>
      <c r="GRC7" s="38"/>
      <c r="GRD7" s="38"/>
      <c r="GRE7" s="38"/>
      <c r="GRF7" s="38"/>
      <c r="GRG7" s="37"/>
      <c r="GRH7" s="37"/>
      <c r="GRI7" s="37"/>
      <c r="GRJ7" s="37"/>
      <c r="GRK7" s="37"/>
      <c r="GRL7" s="38"/>
      <c r="GRM7" s="38"/>
      <c r="GRN7" s="38"/>
      <c r="GRO7" s="38"/>
      <c r="GRP7" s="37"/>
      <c r="GRQ7" s="37"/>
      <c r="GRR7" s="37"/>
      <c r="GRS7" s="37"/>
      <c r="GRT7" s="37"/>
      <c r="GRU7" s="38"/>
      <c r="GRV7" s="38"/>
      <c r="GRW7" s="38"/>
      <c r="GRX7" s="38"/>
      <c r="GRY7" s="37"/>
      <c r="GRZ7" s="37"/>
      <c r="GSA7" s="37"/>
      <c r="GSB7" s="37"/>
      <c r="GSC7" s="37"/>
      <c r="GSD7" s="38"/>
      <c r="GSE7" s="38"/>
      <c r="GSF7" s="38"/>
      <c r="GSG7" s="38"/>
      <c r="GSH7" s="37"/>
      <c r="GSI7" s="37"/>
      <c r="GSJ7" s="37"/>
      <c r="GSK7" s="37"/>
      <c r="GSL7" s="37"/>
      <c r="GSM7" s="38"/>
      <c r="GSN7" s="38"/>
      <c r="GSO7" s="38"/>
      <c r="GSP7" s="38"/>
      <c r="GSQ7" s="37"/>
      <c r="GSR7" s="37"/>
      <c r="GSS7" s="37"/>
      <c r="GST7" s="37"/>
      <c r="GSU7" s="37"/>
      <c r="GSV7" s="38"/>
      <c r="GSW7" s="38"/>
      <c r="GSX7" s="38"/>
      <c r="GSY7" s="38"/>
      <c r="GSZ7" s="37"/>
      <c r="GTA7" s="37"/>
      <c r="GTB7" s="37"/>
      <c r="GTC7" s="37"/>
      <c r="GTD7" s="37"/>
      <c r="GTE7" s="38"/>
      <c r="GTF7" s="38"/>
      <c r="GTG7" s="38"/>
      <c r="GTH7" s="38"/>
      <c r="GTI7" s="37"/>
      <c r="GTJ7" s="37"/>
      <c r="GTK7" s="37"/>
      <c r="GTL7" s="37"/>
      <c r="GTM7" s="37"/>
      <c r="GTN7" s="38"/>
      <c r="GTO7" s="38"/>
      <c r="GTP7" s="38"/>
      <c r="GTQ7" s="38"/>
      <c r="GTR7" s="37"/>
      <c r="GTS7" s="37"/>
      <c r="GTT7" s="37"/>
      <c r="GTU7" s="37"/>
      <c r="GTV7" s="37"/>
      <c r="GTW7" s="38"/>
      <c r="GTX7" s="38"/>
      <c r="GTY7" s="38"/>
      <c r="GTZ7" s="38"/>
      <c r="GUA7" s="37"/>
      <c r="GUB7" s="37"/>
      <c r="GUC7" s="37"/>
      <c r="GUD7" s="37"/>
      <c r="GUE7" s="37"/>
      <c r="GUF7" s="38"/>
      <c r="GUG7" s="38"/>
      <c r="GUH7" s="38"/>
      <c r="GUI7" s="38"/>
      <c r="GUJ7" s="37"/>
      <c r="GUK7" s="37"/>
      <c r="GUL7" s="37"/>
      <c r="GUM7" s="37"/>
      <c r="GUN7" s="37"/>
      <c r="GUO7" s="38"/>
      <c r="GUP7" s="38"/>
      <c r="GUQ7" s="38"/>
      <c r="GUR7" s="38"/>
      <c r="GUS7" s="37"/>
      <c r="GUT7" s="37"/>
      <c r="GUU7" s="37"/>
      <c r="GUV7" s="37"/>
      <c r="GUW7" s="37"/>
      <c r="GUX7" s="38"/>
      <c r="GUY7" s="38"/>
      <c r="GUZ7" s="38"/>
      <c r="GVA7" s="38"/>
      <c r="GVB7" s="37"/>
      <c r="GVC7" s="37"/>
      <c r="GVD7" s="37"/>
      <c r="GVE7" s="37"/>
      <c r="GVF7" s="37"/>
      <c r="GVG7" s="38"/>
      <c r="GVH7" s="38"/>
      <c r="GVI7" s="38"/>
      <c r="GVJ7" s="38"/>
      <c r="GVK7" s="37"/>
      <c r="GVL7" s="37"/>
      <c r="GVM7" s="37"/>
      <c r="GVN7" s="37"/>
      <c r="GVO7" s="37"/>
      <c r="GVP7" s="38"/>
      <c r="GVQ7" s="38"/>
      <c r="GVR7" s="38"/>
      <c r="GVS7" s="38"/>
      <c r="GVT7" s="37"/>
      <c r="GVU7" s="37"/>
      <c r="GVV7" s="37"/>
      <c r="GVW7" s="37"/>
      <c r="GVX7" s="37"/>
      <c r="GVY7" s="38"/>
      <c r="GVZ7" s="38"/>
      <c r="GWA7" s="38"/>
      <c r="GWB7" s="38"/>
      <c r="GWC7" s="37"/>
      <c r="GWD7" s="37"/>
      <c r="GWE7" s="37"/>
      <c r="GWF7" s="37"/>
      <c r="GWG7" s="37"/>
      <c r="GWH7" s="38"/>
      <c r="GWI7" s="38"/>
      <c r="GWJ7" s="38"/>
      <c r="GWK7" s="38"/>
      <c r="GWL7" s="37"/>
      <c r="GWM7" s="37"/>
      <c r="GWN7" s="37"/>
      <c r="GWO7" s="37"/>
      <c r="GWP7" s="37"/>
      <c r="GWQ7" s="38"/>
      <c r="GWR7" s="38"/>
      <c r="GWS7" s="38"/>
      <c r="GWT7" s="38"/>
      <c r="GWU7" s="37"/>
      <c r="GWV7" s="37"/>
      <c r="GWW7" s="37"/>
      <c r="GWX7" s="37"/>
      <c r="GWY7" s="37"/>
      <c r="GWZ7" s="38"/>
      <c r="GXA7" s="38"/>
      <c r="GXB7" s="38"/>
      <c r="GXC7" s="38"/>
      <c r="GXD7" s="37"/>
      <c r="GXE7" s="37"/>
      <c r="GXF7" s="37"/>
      <c r="GXG7" s="37"/>
      <c r="GXH7" s="37"/>
      <c r="GXI7" s="38"/>
      <c r="GXJ7" s="38"/>
      <c r="GXK7" s="38"/>
      <c r="GXL7" s="38"/>
      <c r="GXM7" s="37"/>
      <c r="GXN7" s="37"/>
      <c r="GXO7" s="37"/>
      <c r="GXP7" s="37"/>
      <c r="GXQ7" s="37"/>
      <c r="GXR7" s="38"/>
      <c r="GXS7" s="38"/>
      <c r="GXT7" s="38"/>
      <c r="GXU7" s="38"/>
      <c r="GXV7" s="37"/>
      <c r="GXW7" s="37"/>
      <c r="GXX7" s="37"/>
      <c r="GXY7" s="37"/>
      <c r="GXZ7" s="37"/>
      <c r="GYA7" s="38"/>
      <c r="GYB7" s="38"/>
      <c r="GYC7" s="38"/>
      <c r="GYD7" s="38"/>
      <c r="GYE7" s="37"/>
      <c r="GYF7" s="37"/>
      <c r="GYG7" s="37"/>
      <c r="GYH7" s="37"/>
      <c r="GYI7" s="37"/>
      <c r="GYJ7" s="38"/>
      <c r="GYK7" s="38"/>
      <c r="GYL7" s="38"/>
      <c r="GYM7" s="38"/>
      <c r="GYN7" s="37"/>
      <c r="GYO7" s="37"/>
      <c r="GYP7" s="37"/>
      <c r="GYQ7" s="37"/>
      <c r="GYR7" s="37"/>
      <c r="GYS7" s="38"/>
      <c r="GYT7" s="38"/>
      <c r="GYU7" s="38"/>
      <c r="GYV7" s="38"/>
      <c r="GYW7" s="37"/>
      <c r="GYX7" s="37"/>
      <c r="GYY7" s="37"/>
      <c r="GYZ7" s="37"/>
      <c r="GZA7" s="37"/>
      <c r="GZB7" s="38"/>
      <c r="GZC7" s="38"/>
      <c r="GZD7" s="38"/>
      <c r="GZE7" s="38"/>
      <c r="GZF7" s="37"/>
      <c r="GZG7" s="37"/>
      <c r="GZH7" s="37"/>
      <c r="GZI7" s="37"/>
      <c r="GZJ7" s="37"/>
      <c r="GZK7" s="38"/>
      <c r="GZL7" s="38"/>
      <c r="GZM7" s="38"/>
      <c r="GZN7" s="38"/>
      <c r="GZO7" s="37"/>
      <c r="GZP7" s="37"/>
      <c r="GZQ7" s="37"/>
      <c r="GZR7" s="37"/>
      <c r="GZS7" s="37"/>
      <c r="GZT7" s="38"/>
      <c r="GZU7" s="38"/>
      <c r="GZV7" s="38"/>
      <c r="GZW7" s="38"/>
      <c r="GZX7" s="37"/>
      <c r="GZY7" s="37"/>
      <c r="GZZ7" s="37"/>
      <c r="HAA7" s="37"/>
      <c r="HAB7" s="37"/>
      <c r="HAC7" s="38"/>
      <c r="HAD7" s="38"/>
      <c r="HAE7" s="38"/>
      <c r="HAF7" s="38"/>
      <c r="HAG7" s="37"/>
      <c r="HAH7" s="37"/>
      <c r="HAI7" s="37"/>
      <c r="HAJ7" s="37"/>
      <c r="HAK7" s="37"/>
      <c r="HAL7" s="38"/>
      <c r="HAM7" s="38"/>
      <c r="HAN7" s="38"/>
      <c r="HAO7" s="38"/>
      <c r="HAP7" s="37"/>
      <c r="HAQ7" s="37"/>
      <c r="HAR7" s="37"/>
      <c r="HAS7" s="37"/>
      <c r="HAT7" s="37"/>
      <c r="HAU7" s="38"/>
      <c r="HAV7" s="38"/>
      <c r="HAW7" s="38"/>
      <c r="HAX7" s="38"/>
      <c r="HAY7" s="37"/>
      <c r="HAZ7" s="37"/>
      <c r="HBA7" s="37"/>
      <c r="HBB7" s="37"/>
      <c r="HBC7" s="37"/>
      <c r="HBD7" s="38"/>
      <c r="HBE7" s="38"/>
      <c r="HBF7" s="38"/>
      <c r="HBG7" s="38"/>
      <c r="HBH7" s="37"/>
      <c r="HBI7" s="37"/>
      <c r="HBJ7" s="37"/>
      <c r="HBK7" s="37"/>
      <c r="HBL7" s="37"/>
      <c r="HBM7" s="38"/>
      <c r="HBN7" s="38"/>
      <c r="HBO7" s="38"/>
      <c r="HBP7" s="38"/>
      <c r="HBQ7" s="37"/>
      <c r="HBR7" s="37"/>
      <c r="HBS7" s="37"/>
      <c r="HBT7" s="37"/>
      <c r="HBU7" s="37"/>
      <c r="HBV7" s="38"/>
      <c r="HBW7" s="38"/>
      <c r="HBX7" s="38"/>
      <c r="HBY7" s="38"/>
      <c r="HBZ7" s="37"/>
      <c r="HCA7" s="37"/>
      <c r="HCB7" s="37"/>
      <c r="HCC7" s="37"/>
      <c r="HCD7" s="37"/>
      <c r="HCE7" s="38"/>
      <c r="HCF7" s="38"/>
      <c r="HCG7" s="38"/>
      <c r="HCH7" s="38"/>
      <c r="HCI7" s="37"/>
      <c r="HCJ7" s="37"/>
      <c r="HCK7" s="37"/>
      <c r="HCL7" s="37"/>
      <c r="HCM7" s="37"/>
      <c r="HCN7" s="38"/>
      <c r="HCO7" s="38"/>
      <c r="HCP7" s="38"/>
      <c r="HCQ7" s="38"/>
      <c r="HCR7" s="37"/>
      <c r="HCS7" s="37"/>
      <c r="HCT7" s="37"/>
      <c r="HCU7" s="37"/>
      <c r="HCV7" s="37"/>
      <c r="HCW7" s="38"/>
      <c r="HCX7" s="38"/>
      <c r="HCY7" s="38"/>
      <c r="HCZ7" s="38"/>
      <c r="HDA7" s="37"/>
      <c r="HDB7" s="37"/>
      <c r="HDC7" s="37"/>
      <c r="HDD7" s="37"/>
      <c r="HDE7" s="37"/>
      <c r="HDF7" s="38"/>
      <c r="HDG7" s="38"/>
      <c r="HDH7" s="38"/>
      <c r="HDI7" s="38"/>
      <c r="HDJ7" s="37"/>
      <c r="HDK7" s="37"/>
      <c r="HDL7" s="37"/>
      <c r="HDM7" s="37"/>
      <c r="HDN7" s="37"/>
      <c r="HDO7" s="38"/>
      <c r="HDP7" s="38"/>
      <c r="HDQ7" s="38"/>
      <c r="HDR7" s="38"/>
      <c r="HDS7" s="37"/>
      <c r="HDT7" s="37"/>
      <c r="HDU7" s="37"/>
      <c r="HDV7" s="37"/>
      <c r="HDW7" s="37"/>
      <c r="HDX7" s="38"/>
      <c r="HDY7" s="38"/>
      <c r="HDZ7" s="38"/>
      <c r="HEA7" s="38"/>
      <c r="HEB7" s="37"/>
      <c r="HEC7" s="37"/>
      <c r="HED7" s="37"/>
      <c r="HEE7" s="37"/>
      <c r="HEF7" s="37"/>
      <c r="HEG7" s="38"/>
      <c r="HEH7" s="38"/>
      <c r="HEI7" s="38"/>
      <c r="HEJ7" s="38"/>
      <c r="HEK7" s="37"/>
      <c r="HEL7" s="37"/>
      <c r="HEM7" s="37"/>
      <c r="HEN7" s="37"/>
      <c r="HEO7" s="37"/>
      <c r="HEP7" s="38"/>
      <c r="HEQ7" s="38"/>
      <c r="HER7" s="38"/>
      <c r="HES7" s="38"/>
      <c r="HET7" s="37"/>
      <c r="HEU7" s="37"/>
      <c r="HEV7" s="37"/>
      <c r="HEW7" s="37"/>
      <c r="HEX7" s="37"/>
      <c r="HEY7" s="38"/>
      <c r="HEZ7" s="38"/>
      <c r="HFA7" s="38"/>
      <c r="HFB7" s="38"/>
      <c r="HFC7" s="37"/>
      <c r="HFD7" s="37"/>
      <c r="HFE7" s="37"/>
      <c r="HFF7" s="37"/>
      <c r="HFG7" s="37"/>
      <c r="HFH7" s="38"/>
      <c r="HFI7" s="38"/>
      <c r="HFJ7" s="38"/>
      <c r="HFK7" s="38"/>
      <c r="HFL7" s="37"/>
      <c r="HFM7" s="37"/>
      <c r="HFN7" s="37"/>
      <c r="HFO7" s="37"/>
      <c r="HFP7" s="37"/>
      <c r="HFQ7" s="38"/>
      <c r="HFR7" s="38"/>
      <c r="HFS7" s="38"/>
      <c r="HFT7" s="38"/>
      <c r="HFU7" s="37"/>
      <c r="HFV7" s="37"/>
      <c r="HFW7" s="37"/>
      <c r="HFX7" s="37"/>
      <c r="HFY7" s="37"/>
      <c r="HFZ7" s="38"/>
      <c r="HGA7" s="38"/>
      <c r="HGB7" s="38"/>
      <c r="HGC7" s="38"/>
      <c r="HGD7" s="37"/>
      <c r="HGE7" s="37"/>
      <c r="HGF7" s="37"/>
      <c r="HGG7" s="37"/>
      <c r="HGH7" s="37"/>
      <c r="HGI7" s="38"/>
      <c r="HGJ7" s="38"/>
      <c r="HGK7" s="38"/>
      <c r="HGL7" s="38"/>
      <c r="HGM7" s="37"/>
      <c r="HGN7" s="37"/>
      <c r="HGO7" s="37"/>
      <c r="HGP7" s="37"/>
      <c r="HGQ7" s="37"/>
      <c r="HGR7" s="38"/>
      <c r="HGS7" s="38"/>
      <c r="HGT7" s="38"/>
      <c r="HGU7" s="38"/>
      <c r="HGV7" s="37"/>
      <c r="HGW7" s="37"/>
      <c r="HGX7" s="37"/>
      <c r="HGY7" s="37"/>
      <c r="HGZ7" s="37"/>
      <c r="HHA7" s="38"/>
      <c r="HHB7" s="38"/>
      <c r="HHC7" s="38"/>
      <c r="HHD7" s="38"/>
      <c r="HHE7" s="37"/>
      <c r="HHF7" s="37"/>
      <c r="HHG7" s="37"/>
      <c r="HHH7" s="37"/>
      <c r="HHI7" s="37"/>
      <c r="HHJ7" s="38"/>
      <c r="HHK7" s="38"/>
      <c r="HHL7" s="38"/>
      <c r="HHM7" s="38"/>
      <c r="HHN7" s="37"/>
      <c r="HHO7" s="37"/>
      <c r="HHP7" s="37"/>
      <c r="HHQ7" s="37"/>
      <c r="HHR7" s="37"/>
      <c r="HHS7" s="38"/>
      <c r="HHT7" s="38"/>
      <c r="HHU7" s="38"/>
      <c r="HHV7" s="38"/>
      <c r="HHW7" s="37"/>
      <c r="HHX7" s="37"/>
      <c r="HHY7" s="37"/>
      <c r="HHZ7" s="37"/>
      <c r="HIA7" s="37"/>
      <c r="HIB7" s="38"/>
      <c r="HIC7" s="38"/>
      <c r="HID7" s="38"/>
      <c r="HIE7" s="38"/>
      <c r="HIF7" s="37"/>
      <c r="HIG7" s="37"/>
      <c r="HIH7" s="37"/>
      <c r="HII7" s="37"/>
      <c r="HIJ7" s="37"/>
      <c r="HIK7" s="38"/>
      <c r="HIL7" s="38"/>
      <c r="HIM7" s="38"/>
      <c r="HIN7" s="38"/>
      <c r="HIO7" s="37"/>
      <c r="HIP7" s="37"/>
      <c r="HIQ7" s="37"/>
      <c r="HIR7" s="37"/>
      <c r="HIS7" s="37"/>
      <c r="HIT7" s="38"/>
      <c r="HIU7" s="38"/>
      <c r="HIV7" s="38"/>
      <c r="HIW7" s="38"/>
      <c r="HIX7" s="37"/>
      <c r="HIY7" s="37"/>
      <c r="HIZ7" s="37"/>
      <c r="HJA7" s="37"/>
      <c r="HJB7" s="37"/>
      <c r="HJC7" s="38"/>
      <c r="HJD7" s="38"/>
      <c r="HJE7" s="38"/>
      <c r="HJF7" s="38"/>
      <c r="HJG7" s="37"/>
      <c r="HJH7" s="37"/>
      <c r="HJI7" s="37"/>
      <c r="HJJ7" s="37"/>
      <c r="HJK7" s="37"/>
      <c r="HJL7" s="38"/>
      <c r="HJM7" s="38"/>
      <c r="HJN7" s="38"/>
      <c r="HJO7" s="38"/>
      <c r="HJP7" s="37"/>
      <c r="HJQ7" s="37"/>
      <c r="HJR7" s="37"/>
      <c r="HJS7" s="37"/>
      <c r="HJT7" s="37"/>
      <c r="HJU7" s="38"/>
      <c r="HJV7" s="38"/>
      <c r="HJW7" s="38"/>
      <c r="HJX7" s="38"/>
      <c r="HJY7" s="37"/>
      <c r="HJZ7" s="37"/>
      <c r="HKA7" s="37"/>
      <c r="HKB7" s="37"/>
      <c r="HKC7" s="37"/>
      <c r="HKD7" s="38"/>
      <c r="HKE7" s="38"/>
      <c r="HKF7" s="38"/>
      <c r="HKG7" s="38"/>
      <c r="HKH7" s="37"/>
      <c r="HKI7" s="37"/>
      <c r="HKJ7" s="37"/>
      <c r="HKK7" s="37"/>
      <c r="HKL7" s="37"/>
      <c r="HKM7" s="38"/>
      <c r="HKN7" s="38"/>
      <c r="HKO7" s="38"/>
      <c r="HKP7" s="38"/>
      <c r="HKQ7" s="37"/>
      <c r="HKR7" s="37"/>
      <c r="HKS7" s="37"/>
      <c r="HKT7" s="37"/>
      <c r="HKU7" s="37"/>
      <c r="HKV7" s="38"/>
      <c r="HKW7" s="38"/>
      <c r="HKX7" s="38"/>
      <c r="HKY7" s="38"/>
      <c r="HKZ7" s="37"/>
      <c r="HLA7" s="37"/>
      <c r="HLB7" s="37"/>
      <c r="HLC7" s="37"/>
      <c r="HLD7" s="37"/>
      <c r="HLE7" s="38"/>
      <c r="HLF7" s="38"/>
      <c r="HLG7" s="38"/>
      <c r="HLH7" s="38"/>
      <c r="HLI7" s="37"/>
      <c r="HLJ7" s="37"/>
      <c r="HLK7" s="37"/>
      <c r="HLL7" s="37"/>
      <c r="HLM7" s="37"/>
      <c r="HLN7" s="38"/>
      <c r="HLO7" s="38"/>
      <c r="HLP7" s="38"/>
      <c r="HLQ7" s="38"/>
      <c r="HLR7" s="37"/>
      <c r="HLS7" s="37"/>
      <c r="HLT7" s="37"/>
      <c r="HLU7" s="37"/>
      <c r="HLV7" s="37"/>
      <c r="HLW7" s="38"/>
      <c r="HLX7" s="38"/>
      <c r="HLY7" s="38"/>
      <c r="HLZ7" s="38"/>
      <c r="HMA7" s="37"/>
      <c r="HMB7" s="37"/>
      <c r="HMC7" s="37"/>
      <c r="HMD7" s="37"/>
      <c r="HME7" s="37"/>
      <c r="HMF7" s="38"/>
      <c r="HMG7" s="38"/>
      <c r="HMH7" s="38"/>
      <c r="HMI7" s="38"/>
      <c r="HMJ7" s="37"/>
      <c r="HMK7" s="37"/>
      <c r="HML7" s="37"/>
      <c r="HMM7" s="37"/>
      <c r="HMN7" s="37"/>
      <c r="HMO7" s="38"/>
      <c r="HMP7" s="38"/>
      <c r="HMQ7" s="38"/>
      <c r="HMR7" s="38"/>
      <c r="HMS7" s="37"/>
      <c r="HMT7" s="37"/>
      <c r="HMU7" s="37"/>
      <c r="HMV7" s="37"/>
      <c r="HMW7" s="37"/>
      <c r="HMX7" s="38"/>
      <c r="HMY7" s="38"/>
      <c r="HMZ7" s="38"/>
      <c r="HNA7" s="38"/>
      <c r="HNB7" s="37"/>
      <c r="HNC7" s="37"/>
      <c r="HND7" s="37"/>
      <c r="HNE7" s="37"/>
      <c r="HNF7" s="37"/>
      <c r="HNG7" s="38"/>
      <c r="HNH7" s="38"/>
      <c r="HNI7" s="38"/>
      <c r="HNJ7" s="38"/>
      <c r="HNK7" s="37"/>
      <c r="HNL7" s="37"/>
      <c r="HNM7" s="37"/>
      <c r="HNN7" s="37"/>
      <c r="HNO7" s="37"/>
      <c r="HNP7" s="38"/>
      <c r="HNQ7" s="38"/>
      <c r="HNR7" s="38"/>
      <c r="HNS7" s="38"/>
      <c r="HNT7" s="37"/>
      <c r="HNU7" s="37"/>
      <c r="HNV7" s="37"/>
      <c r="HNW7" s="37"/>
      <c r="HNX7" s="37"/>
      <c r="HNY7" s="38"/>
      <c r="HNZ7" s="38"/>
      <c r="HOA7" s="38"/>
      <c r="HOB7" s="38"/>
      <c r="HOC7" s="37"/>
      <c r="HOD7" s="37"/>
      <c r="HOE7" s="37"/>
      <c r="HOF7" s="37"/>
      <c r="HOG7" s="37"/>
      <c r="HOH7" s="38"/>
      <c r="HOI7" s="38"/>
      <c r="HOJ7" s="38"/>
      <c r="HOK7" s="38"/>
      <c r="HOL7" s="37"/>
      <c r="HOM7" s="37"/>
      <c r="HON7" s="37"/>
      <c r="HOO7" s="37"/>
      <c r="HOP7" s="37"/>
      <c r="HOQ7" s="38"/>
      <c r="HOR7" s="38"/>
      <c r="HOS7" s="38"/>
      <c r="HOT7" s="38"/>
      <c r="HOU7" s="37"/>
      <c r="HOV7" s="37"/>
      <c r="HOW7" s="37"/>
      <c r="HOX7" s="37"/>
      <c r="HOY7" s="37"/>
      <c r="HOZ7" s="38"/>
      <c r="HPA7" s="38"/>
      <c r="HPB7" s="38"/>
      <c r="HPC7" s="38"/>
      <c r="HPD7" s="37"/>
      <c r="HPE7" s="37"/>
      <c r="HPF7" s="37"/>
      <c r="HPG7" s="37"/>
      <c r="HPH7" s="37"/>
      <c r="HPI7" s="38"/>
      <c r="HPJ7" s="38"/>
      <c r="HPK7" s="38"/>
      <c r="HPL7" s="38"/>
      <c r="HPM7" s="37"/>
      <c r="HPN7" s="37"/>
      <c r="HPO7" s="37"/>
      <c r="HPP7" s="37"/>
      <c r="HPQ7" s="37"/>
      <c r="HPR7" s="38"/>
      <c r="HPS7" s="38"/>
      <c r="HPT7" s="38"/>
      <c r="HPU7" s="38"/>
      <c r="HPV7" s="37"/>
      <c r="HPW7" s="37"/>
      <c r="HPX7" s="37"/>
      <c r="HPY7" s="37"/>
      <c r="HPZ7" s="37"/>
      <c r="HQA7" s="38"/>
      <c r="HQB7" s="38"/>
      <c r="HQC7" s="38"/>
      <c r="HQD7" s="38"/>
      <c r="HQE7" s="37"/>
      <c r="HQF7" s="37"/>
      <c r="HQG7" s="37"/>
      <c r="HQH7" s="37"/>
      <c r="HQI7" s="37"/>
      <c r="HQJ7" s="38"/>
      <c r="HQK7" s="38"/>
      <c r="HQL7" s="38"/>
      <c r="HQM7" s="38"/>
      <c r="HQN7" s="37"/>
      <c r="HQO7" s="37"/>
      <c r="HQP7" s="37"/>
      <c r="HQQ7" s="37"/>
      <c r="HQR7" s="37"/>
      <c r="HQS7" s="38"/>
      <c r="HQT7" s="38"/>
      <c r="HQU7" s="38"/>
      <c r="HQV7" s="38"/>
      <c r="HQW7" s="37"/>
      <c r="HQX7" s="37"/>
      <c r="HQY7" s="37"/>
      <c r="HQZ7" s="37"/>
      <c r="HRA7" s="37"/>
      <c r="HRB7" s="38"/>
      <c r="HRC7" s="38"/>
      <c r="HRD7" s="38"/>
      <c r="HRE7" s="38"/>
      <c r="HRF7" s="37"/>
      <c r="HRG7" s="37"/>
      <c r="HRH7" s="37"/>
      <c r="HRI7" s="37"/>
      <c r="HRJ7" s="37"/>
      <c r="HRK7" s="38"/>
      <c r="HRL7" s="38"/>
      <c r="HRM7" s="38"/>
      <c r="HRN7" s="38"/>
      <c r="HRO7" s="37"/>
      <c r="HRP7" s="37"/>
      <c r="HRQ7" s="37"/>
      <c r="HRR7" s="37"/>
      <c r="HRS7" s="37"/>
      <c r="HRT7" s="38"/>
      <c r="HRU7" s="38"/>
      <c r="HRV7" s="38"/>
      <c r="HRW7" s="38"/>
      <c r="HRX7" s="37"/>
      <c r="HRY7" s="37"/>
      <c r="HRZ7" s="37"/>
      <c r="HSA7" s="37"/>
      <c r="HSB7" s="37"/>
      <c r="HSC7" s="38"/>
      <c r="HSD7" s="38"/>
      <c r="HSE7" s="38"/>
      <c r="HSF7" s="38"/>
      <c r="HSG7" s="37"/>
      <c r="HSH7" s="37"/>
      <c r="HSI7" s="37"/>
      <c r="HSJ7" s="37"/>
      <c r="HSK7" s="37"/>
      <c r="HSL7" s="38"/>
      <c r="HSM7" s="38"/>
      <c r="HSN7" s="38"/>
      <c r="HSO7" s="38"/>
      <c r="HSP7" s="37"/>
      <c r="HSQ7" s="37"/>
      <c r="HSR7" s="37"/>
      <c r="HSS7" s="37"/>
      <c r="HST7" s="37"/>
      <c r="HSU7" s="38"/>
      <c r="HSV7" s="38"/>
      <c r="HSW7" s="38"/>
      <c r="HSX7" s="38"/>
      <c r="HSY7" s="37"/>
      <c r="HSZ7" s="37"/>
      <c r="HTA7" s="37"/>
      <c r="HTB7" s="37"/>
      <c r="HTC7" s="37"/>
      <c r="HTD7" s="38"/>
      <c r="HTE7" s="38"/>
      <c r="HTF7" s="38"/>
      <c r="HTG7" s="38"/>
      <c r="HTH7" s="37"/>
      <c r="HTI7" s="37"/>
      <c r="HTJ7" s="37"/>
      <c r="HTK7" s="37"/>
      <c r="HTL7" s="37"/>
      <c r="HTM7" s="38"/>
      <c r="HTN7" s="38"/>
      <c r="HTO7" s="38"/>
      <c r="HTP7" s="38"/>
      <c r="HTQ7" s="37"/>
      <c r="HTR7" s="37"/>
      <c r="HTS7" s="37"/>
      <c r="HTT7" s="37"/>
      <c r="HTU7" s="37"/>
      <c r="HTV7" s="38"/>
      <c r="HTW7" s="38"/>
      <c r="HTX7" s="38"/>
      <c r="HTY7" s="38"/>
      <c r="HTZ7" s="37"/>
      <c r="HUA7" s="37"/>
      <c r="HUB7" s="37"/>
      <c r="HUC7" s="37"/>
      <c r="HUD7" s="37"/>
      <c r="HUE7" s="38"/>
      <c r="HUF7" s="38"/>
      <c r="HUG7" s="38"/>
      <c r="HUH7" s="38"/>
      <c r="HUI7" s="37"/>
      <c r="HUJ7" s="37"/>
      <c r="HUK7" s="37"/>
      <c r="HUL7" s="37"/>
      <c r="HUM7" s="37"/>
      <c r="HUN7" s="38"/>
      <c r="HUO7" s="38"/>
      <c r="HUP7" s="38"/>
      <c r="HUQ7" s="38"/>
      <c r="HUR7" s="37"/>
      <c r="HUS7" s="37"/>
      <c r="HUT7" s="37"/>
      <c r="HUU7" s="37"/>
      <c r="HUV7" s="37"/>
      <c r="HUW7" s="38"/>
      <c r="HUX7" s="38"/>
      <c r="HUY7" s="38"/>
      <c r="HUZ7" s="38"/>
      <c r="HVA7" s="37"/>
      <c r="HVB7" s="37"/>
      <c r="HVC7" s="37"/>
      <c r="HVD7" s="37"/>
      <c r="HVE7" s="37"/>
      <c r="HVF7" s="38"/>
      <c r="HVG7" s="38"/>
      <c r="HVH7" s="38"/>
      <c r="HVI7" s="38"/>
      <c r="HVJ7" s="37"/>
      <c r="HVK7" s="37"/>
      <c r="HVL7" s="37"/>
      <c r="HVM7" s="37"/>
      <c r="HVN7" s="37"/>
      <c r="HVO7" s="38"/>
      <c r="HVP7" s="38"/>
      <c r="HVQ7" s="38"/>
      <c r="HVR7" s="38"/>
      <c r="HVS7" s="37"/>
      <c r="HVT7" s="37"/>
      <c r="HVU7" s="37"/>
      <c r="HVV7" s="37"/>
      <c r="HVW7" s="37"/>
      <c r="HVX7" s="38"/>
      <c r="HVY7" s="38"/>
      <c r="HVZ7" s="38"/>
      <c r="HWA7" s="38"/>
      <c r="HWB7" s="37"/>
      <c r="HWC7" s="37"/>
      <c r="HWD7" s="37"/>
      <c r="HWE7" s="37"/>
      <c r="HWF7" s="37"/>
      <c r="HWG7" s="38"/>
      <c r="HWH7" s="38"/>
      <c r="HWI7" s="38"/>
      <c r="HWJ7" s="38"/>
      <c r="HWK7" s="37"/>
      <c r="HWL7" s="37"/>
      <c r="HWM7" s="37"/>
      <c r="HWN7" s="37"/>
      <c r="HWO7" s="37"/>
      <c r="HWP7" s="38"/>
      <c r="HWQ7" s="38"/>
      <c r="HWR7" s="38"/>
      <c r="HWS7" s="38"/>
      <c r="HWT7" s="37"/>
      <c r="HWU7" s="37"/>
      <c r="HWV7" s="37"/>
      <c r="HWW7" s="37"/>
      <c r="HWX7" s="37"/>
      <c r="HWY7" s="38"/>
      <c r="HWZ7" s="38"/>
      <c r="HXA7" s="38"/>
      <c r="HXB7" s="38"/>
      <c r="HXC7" s="37"/>
      <c r="HXD7" s="37"/>
      <c r="HXE7" s="37"/>
      <c r="HXF7" s="37"/>
      <c r="HXG7" s="37"/>
      <c r="HXH7" s="38"/>
      <c r="HXI7" s="38"/>
      <c r="HXJ7" s="38"/>
      <c r="HXK7" s="38"/>
      <c r="HXL7" s="37"/>
      <c r="HXM7" s="37"/>
      <c r="HXN7" s="37"/>
      <c r="HXO7" s="37"/>
      <c r="HXP7" s="37"/>
      <c r="HXQ7" s="38"/>
      <c r="HXR7" s="38"/>
      <c r="HXS7" s="38"/>
      <c r="HXT7" s="38"/>
      <c r="HXU7" s="37"/>
      <c r="HXV7" s="37"/>
      <c r="HXW7" s="37"/>
      <c r="HXX7" s="37"/>
      <c r="HXY7" s="37"/>
      <c r="HXZ7" s="38"/>
      <c r="HYA7" s="38"/>
      <c r="HYB7" s="38"/>
      <c r="HYC7" s="38"/>
      <c r="HYD7" s="37"/>
      <c r="HYE7" s="37"/>
      <c r="HYF7" s="37"/>
      <c r="HYG7" s="37"/>
      <c r="HYH7" s="37"/>
      <c r="HYI7" s="38"/>
      <c r="HYJ7" s="38"/>
      <c r="HYK7" s="38"/>
      <c r="HYL7" s="38"/>
      <c r="HYM7" s="37"/>
      <c r="HYN7" s="37"/>
      <c r="HYO7" s="37"/>
      <c r="HYP7" s="37"/>
      <c r="HYQ7" s="37"/>
      <c r="HYR7" s="38"/>
      <c r="HYS7" s="38"/>
      <c r="HYT7" s="38"/>
      <c r="HYU7" s="38"/>
      <c r="HYV7" s="37"/>
      <c r="HYW7" s="37"/>
      <c r="HYX7" s="37"/>
      <c r="HYY7" s="37"/>
      <c r="HYZ7" s="37"/>
      <c r="HZA7" s="38"/>
      <c r="HZB7" s="38"/>
      <c r="HZC7" s="38"/>
      <c r="HZD7" s="38"/>
      <c r="HZE7" s="37"/>
      <c r="HZF7" s="37"/>
      <c r="HZG7" s="37"/>
      <c r="HZH7" s="37"/>
      <c r="HZI7" s="37"/>
      <c r="HZJ7" s="38"/>
      <c r="HZK7" s="38"/>
      <c r="HZL7" s="38"/>
      <c r="HZM7" s="38"/>
      <c r="HZN7" s="37"/>
      <c r="HZO7" s="37"/>
      <c r="HZP7" s="37"/>
      <c r="HZQ7" s="37"/>
      <c r="HZR7" s="37"/>
      <c r="HZS7" s="38"/>
      <c r="HZT7" s="38"/>
      <c r="HZU7" s="38"/>
      <c r="HZV7" s="38"/>
      <c r="HZW7" s="37"/>
      <c r="HZX7" s="37"/>
      <c r="HZY7" s="37"/>
      <c r="HZZ7" s="37"/>
      <c r="IAA7" s="37"/>
      <c r="IAB7" s="38"/>
      <c r="IAC7" s="38"/>
      <c r="IAD7" s="38"/>
      <c r="IAE7" s="38"/>
      <c r="IAF7" s="37"/>
      <c r="IAG7" s="37"/>
      <c r="IAH7" s="37"/>
      <c r="IAI7" s="37"/>
      <c r="IAJ7" s="37"/>
      <c r="IAK7" s="38"/>
      <c r="IAL7" s="38"/>
      <c r="IAM7" s="38"/>
      <c r="IAN7" s="38"/>
      <c r="IAO7" s="37"/>
      <c r="IAP7" s="37"/>
      <c r="IAQ7" s="37"/>
      <c r="IAR7" s="37"/>
      <c r="IAS7" s="37"/>
      <c r="IAT7" s="38"/>
      <c r="IAU7" s="38"/>
      <c r="IAV7" s="38"/>
      <c r="IAW7" s="38"/>
      <c r="IAX7" s="37"/>
      <c r="IAY7" s="37"/>
      <c r="IAZ7" s="37"/>
      <c r="IBA7" s="37"/>
      <c r="IBB7" s="37"/>
      <c r="IBC7" s="38"/>
      <c r="IBD7" s="38"/>
      <c r="IBE7" s="38"/>
      <c r="IBF7" s="38"/>
      <c r="IBG7" s="37"/>
      <c r="IBH7" s="37"/>
      <c r="IBI7" s="37"/>
      <c r="IBJ7" s="37"/>
      <c r="IBK7" s="37"/>
      <c r="IBL7" s="38"/>
      <c r="IBM7" s="38"/>
      <c r="IBN7" s="38"/>
      <c r="IBO7" s="38"/>
      <c r="IBP7" s="37"/>
      <c r="IBQ7" s="37"/>
      <c r="IBR7" s="37"/>
      <c r="IBS7" s="37"/>
      <c r="IBT7" s="37"/>
      <c r="IBU7" s="38"/>
      <c r="IBV7" s="38"/>
      <c r="IBW7" s="38"/>
      <c r="IBX7" s="38"/>
      <c r="IBY7" s="37"/>
      <c r="IBZ7" s="37"/>
      <c r="ICA7" s="37"/>
      <c r="ICB7" s="37"/>
      <c r="ICC7" s="37"/>
      <c r="ICD7" s="38"/>
      <c r="ICE7" s="38"/>
      <c r="ICF7" s="38"/>
      <c r="ICG7" s="38"/>
      <c r="ICH7" s="37"/>
      <c r="ICI7" s="37"/>
      <c r="ICJ7" s="37"/>
      <c r="ICK7" s="37"/>
      <c r="ICL7" s="37"/>
      <c r="ICM7" s="38"/>
      <c r="ICN7" s="38"/>
      <c r="ICO7" s="38"/>
      <c r="ICP7" s="38"/>
      <c r="ICQ7" s="37"/>
      <c r="ICR7" s="37"/>
      <c r="ICS7" s="37"/>
      <c r="ICT7" s="37"/>
      <c r="ICU7" s="37"/>
      <c r="ICV7" s="38"/>
      <c r="ICW7" s="38"/>
      <c r="ICX7" s="38"/>
      <c r="ICY7" s="38"/>
      <c r="ICZ7" s="37"/>
      <c r="IDA7" s="37"/>
      <c r="IDB7" s="37"/>
      <c r="IDC7" s="37"/>
      <c r="IDD7" s="37"/>
      <c r="IDE7" s="38"/>
      <c r="IDF7" s="38"/>
      <c r="IDG7" s="38"/>
      <c r="IDH7" s="38"/>
      <c r="IDI7" s="37"/>
      <c r="IDJ7" s="37"/>
      <c r="IDK7" s="37"/>
      <c r="IDL7" s="37"/>
      <c r="IDM7" s="37"/>
      <c r="IDN7" s="38"/>
      <c r="IDO7" s="38"/>
      <c r="IDP7" s="38"/>
      <c r="IDQ7" s="38"/>
      <c r="IDR7" s="37"/>
      <c r="IDS7" s="37"/>
      <c r="IDT7" s="37"/>
      <c r="IDU7" s="37"/>
      <c r="IDV7" s="37"/>
      <c r="IDW7" s="38"/>
      <c r="IDX7" s="38"/>
      <c r="IDY7" s="38"/>
      <c r="IDZ7" s="38"/>
      <c r="IEA7" s="37"/>
      <c r="IEB7" s="37"/>
      <c r="IEC7" s="37"/>
      <c r="IED7" s="37"/>
      <c r="IEE7" s="37"/>
      <c r="IEF7" s="38"/>
      <c r="IEG7" s="38"/>
      <c r="IEH7" s="38"/>
      <c r="IEI7" s="38"/>
      <c r="IEJ7" s="37"/>
      <c r="IEK7" s="37"/>
      <c r="IEL7" s="37"/>
      <c r="IEM7" s="37"/>
      <c r="IEN7" s="37"/>
      <c r="IEO7" s="38"/>
      <c r="IEP7" s="38"/>
      <c r="IEQ7" s="38"/>
      <c r="IER7" s="38"/>
      <c r="IES7" s="37"/>
      <c r="IET7" s="37"/>
      <c r="IEU7" s="37"/>
      <c r="IEV7" s="37"/>
      <c r="IEW7" s="37"/>
      <c r="IEX7" s="38"/>
      <c r="IEY7" s="38"/>
      <c r="IEZ7" s="38"/>
      <c r="IFA7" s="38"/>
      <c r="IFB7" s="37"/>
      <c r="IFC7" s="37"/>
      <c r="IFD7" s="37"/>
      <c r="IFE7" s="37"/>
      <c r="IFF7" s="37"/>
      <c r="IFG7" s="38"/>
      <c r="IFH7" s="38"/>
      <c r="IFI7" s="38"/>
      <c r="IFJ7" s="38"/>
      <c r="IFK7" s="37"/>
      <c r="IFL7" s="37"/>
      <c r="IFM7" s="37"/>
      <c r="IFN7" s="37"/>
      <c r="IFO7" s="37"/>
      <c r="IFP7" s="38"/>
      <c r="IFQ7" s="38"/>
      <c r="IFR7" s="38"/>
      <c r="IFS7" s="38"/>
      <c r="IFT7" s="37"/>
      <c r="IFU7" s="37"/>
      <c r="IFV7" s="37"/>
      <c r="IFW7" s="37"/>
      <c r="IFX7" s="37"/>
      <c r="IFY7" s="38"/>
      <c r="IFZ7" s="38"/>
      <c r="IGA7" s="38"/>
      <c r="IGB7" s="38"/>
      <c r="IGC7" s="37"/>
      <c r="IGD7" s="37"/>
      <c r="IGE7" s="37"/>
      <c r="IGF7" s="37"/>
      <c r="IGG7" s="37"/>
      <c r="IGH7" s="38"/>
      <c r="IGI7" s="38"/>
      <c r="IGJ7" s="38"/>
      <c r="IGK7" s="38"/>
      <c r="IGL7" s="37"/>
      <c r="IGM7" s="37"/>
      <c r="IGN7" s="37"/>
      <c r="IGO7" s="37"/>
      <c r="IGP7" s="37"/>
      <c r="IGQ7" s="38"/>
      <c r="IGR7" s="38"/>
      <c r="IGS7" s="38"/>
      <c r="IGT7" s="38"/>
      <c r="IGU7" s="37"/>
      <c r="IGV7" s="37"/>
      <c r="IGW7" s="37"/>
      <c r="IGX7" s="37"/>
      <c r="IGY7" s="37"/>
      <c r="IGZ7" s="38"/>
      <c r="IHA7" s="38"/>
      <c r="IHB7" s="38"/>
      <c r="IHC7" s="38"/>
      <c r="IHD7" s="37"/>
      <c r="IHE7" s="37"/>
      <c r="IHF7" s="37"/>
      <c r="IHG7" s="37"/>
      <c r="IHH7" s="37"/>
      <c r="IHI7" s="38"/>
      <c r="IHJ7" s="38"/>
      <c r="IHK7" s="38"/>
      <c r="IHL7" s="38"/>
      <c r="IHM7" s="37"/>
      <c r="IHN7" s="37"/>
      <c r="IHO7" s="37"/>
      <c r="IHP7" s="37"/>
      <c r="IHQ7" s="37"/>
      <c r="IHR7" s="38"/>
      <c r="IHS7" s="38"/>
      <c r="IHT7" s="38"/>
      <c r="IHU7" s="38"/>
      <c r="IHV7" s="37"/>
      <c r="IHW7" s="37"/>
      <c r="IHX7" s="37"/>
      <c r="IHY7" s="37"/>
      <c r="IHZ7" s="37"/>
      <c r="IIA7" s="38"/>
      <c r="IIB7" s="38"/>
      <c r="IIC7" s="38"/>
      <c r="IID7" s="38"/>
      <c r="IIE7" s="37"/>
      <c r="IIF7" s="37"/>
      <c r="IIG7" s="37"/>
      <c r="IIH7" s="37"/>
      <c r="III7" s="37"/>
      <c r="IIJ7" s="38"/>
      <c r="IIK7" s="38"/>
      <c r="IIL7" s="38"/>
      <c r="IIM7" s="38"/>
      <c r="IIN7" s="37"/>
      <c r="IIO7" s="37"/>
      <c r="IIP7" s="37"/>
      <c r="IIQ7" s="37"/>
      <c r="IIR7" s="37"/>
      <c r="IIS7" s="38"/>
      <c r="IIT7" s="38"/>
      <c r="IIU7" s="38"/>
      <c r="IIV7" s="38"/>
      <c r="IIW7" s="37"/>
      <c r="IIX7" s="37"/>
      <c r="IIY7" s="37"/>
      <c r="IIZ7" s="37"/>
      <c r="IJA7" s="37"/>
      <c r="IJB7" s="38"/>
      <c r="IJC7" s="38"/>
      <c r="IJD7" s="38"/>
      <c r="IJE7" s="38"/>
      <c r="IJF7" s="37"/>
      <c r="IJG7" s="37"/>
      <c r="IJH7" s="37"/>
      <c r="IJI7" s="37"/>
      <c r="IJJ7" s="37"/>
      <c r="IJK7" s="38"/>
      <c r="IJL7" s="38"/>
      <c r="IJM7" s="38"/>
      <c r="IJN7" s="38"/>
      <c r="IJO7" s="37"/>
      <c r="IJP7" s="37"/>
      <c r="IJQ7" s="37"/>
      <c r="IJR7" s="37"/>
      <c r="IJS7" s="37"/>
      <c r="IJT7" s="38"/>
      <c r="IJU7" s="38"/>
      <c r="IJV7" s="38"/>
      <c r="IJW7" s="38"/>
      <c r="IJX7" s="37"/>
      <c r="IJY7" s="37"/>
      <c r="IJZ7" s="37"/>
      <c r="IKA7" s="37"/>
      <c r="IKB7" s="37"/>
      <c r="IKC7" s="38"/>
      <c r="IKD7" s="38"/>
      <c r="IKE7" s="38"/>
      <c r="IKF7" s="38"/>
      <c r="IKG7" s="37"/>
      <c r="IKH7" s="37"/>
      <c r="IKI7" s="37"/>
      <c r="IKJ7" s="37"/>
      <c r="IKK7" s="37"/>
      <c r="IKL7" s="38"/>
      <c r="IKM7" s="38"/>
      <c r="IKN7" s="38"/>
      <c r="IKO7" s="38"/>
      <c r="IKP7" s="37"/>
      <c r="IKQ7" s="37"/>
      <c r="IKR7" s="37"/>
      <c r="IKS7" s="37"/>
      <c r="IKT7" s="37"/>
      <c r="IKU7" s="38"/>
      <c r="IKV7" s="38"/>
      <c r="IKW7" s="38"/>
      <c r="IKX7" s="38"/>
      <c r="IKY7" s="37"/>
      <c r="IKZ7" s="37"/>
      <c r="ILA7" s="37"/>
      <c r="ILB7" s="37"/>
      <c r="ILC7" s="37"/>
      <c r="ILD7" s="38"/>
      <c r="ILE7" s="38"/>
      <c r="ILF7" s="38"/>
      <c r="ILG7" s="38"/>
      <c r="ILH7" s="37"/>
      <c r="ILI7" s="37"/>
      <c r="ILJ7" s="37"/>
      <c r="ILK7" s="37"/>
      <c r="ILL7" s="37"/>
      <c r="ILM7" s="38"/>
      <c r="ILN7" s="38"/>
      <c r="ILO7" s="38"/>
      <c r="ILP7" s="38"/>
      <c r="ILQ7" s="37"/>
      <c r="ILR7" s="37"/>
      <c r="ILS7" s="37"/>
      <c r="ILT7" s="37"/>
      <c r="ILU7" s="37"/>
      <c r="ILV7" s="38"/>
      <c r="ILW7" s="38"/>
      <c r="ILX7" s="38"/>
      <c r="ILY7" s="38"/>
      <c r="ILZ7" s="37"/>
      <c r="IMA7" s="37"/>
      <c r="IMB7" s="37"/>
      <c r="IMC7" s="37"/>
      <c r="IMD7" s="37"/>
      <c r="IME7" s="38"/>
      <c r="IMF7" s="38"/>
      <c r="IMG7" s="38"/>
      <c r="IMH7" s="38"/>
      <c r="IMI7" s="37"/>
      <c r="IMJ7" s="37"/>
      <c r="IMK7" s="37"/>
      <c r="IML7" s="37"/>
      <c r="IMM7" s="37"/>
      <c r="IMN7" s="38"/>
      <c r="IMO7" s="38"/>
      <c r="IMP7" s="38"/>
      <c r="IMQ7" s="38"/>
      <c r="IMR7" s="37"/>
      <c r="IMS7" s="37"/>
      <c r="IMT7" s="37"/>
      <c r="IMU7" s="37"/>
      <c r="IMV7" s="37"/>
      <c r="IMW7" s="38"/>
      <c r="IMX7" s="38"/>
      <c r="IMY7" s="38"/>
      <c r="IMZ7" s="38"/>
      <c r="INA7" s="37"/>
      <c r="INB7" s="37"/>
      <c r="INC7" s="37"/>
      <c r="IND7" s="37"/>
      <c r="INE7" s="37"/>
      <c r="INF7" s="38"/>
      <c r="ING7" s="38"/>
      <c r="INH7" s="38"/>
      <c r="INI7" s="38"/>
      <c r="INJ7" s="37"/>
      <c r="INK7" s="37"/>
      <c r="INL7" s="37"/>
      <c r="INM7" s="37"/>
      <c r="INN7" s="37"/>
      <c r="INO7" s="38"/>
      <c r="INP7" s="38"/>
      <c r="INQ7" s="38"/>
      <c r="INR7" s="38"/>
      <c r="INS7" s="37"/>
      <c r="INT7" s="37"/>
      <c r="INU7" s="37"/>
      <c r="INV7" s="37"/>
      <c r="INW7" s="37"/>
      <c r="INX7" s="38"/>
      <c r="INY7" s="38"/>
      <c r="INZ7" s="38"/>
      <c r="IOA7" s="38"/>
      <c r="IOB7" s="37"/>
      <c r="IOC7" s="37"/>
      <c r="IOD7" s="37"/>
      <c r="IOE7" s="37"/>
      <c r="IOF7" s="37"/>
      <c r="IOG7" s="38"/>
      <c r="IOH7" s="38"/>
      <c r="IOI7" s="38"/>
      <c r="IOJ7" s="38"/>
      <c r="IOK7" s="37"/>
      <c r="IOL7" s="37"/>
      <c r="IOM7" s="37"/>
      <c r="ION7" s="37"/>
      <c r="IOO7" s="37"/>
      <c r="IOP7" s="38"/>
      <c r="IOQ7" s="38"/>
      <c r="IOR7" s="38"/>
      <c r="IOS7" s="38"/>
      <c r="IOT7" s="37"/>
      <c r="IOU7" s="37"/>
      <c r="IOV7" s="37"/>
      <c r="IOW7" s="37"/>
      <c r="IOX7" s="37"/>
      <c r="IOY7" s="38"/>
      <c r="IOZ7" s="38"/>
      <c r="IPA7" s="38"/>
      <c r="IPB7" s="38"/>
      <c r="IPC7" s="37"/>
      <c r="IPD7" s="37"/>
      <c r="IPE7" s="37"/>
      <c r="IPF7" s="37"/>
      <c r="IPG7" s="37"/>
      <c r="IPH7" s="38"/>
      <c r="IPI7" s="38"/>
      <c r="IPJ7" s="38"/>
      <c r="IPK7" s="38"/>
      <c r="IPL7" s="37"/>
      <c r="IPM7" s="37"/>
      <c r="IPN7" s="37"/>
      <c r="IPO7" s="37"/>
      <c r="IPP7" s="37"/>
      <c r="IPQ7" s="38"/>
      <c r="IPR7" s="38"/>
      <c r="IPS7" s="38"/>
      <c r="IPT7" s="38"/>
      <c r="IPU7" s="37"/>
      <c r="IPV7" s="37"/>
      <c r="IPW7" s="37"/>
      <c r="IPX7" s="37"/>
      <c r="IPY7" s="37"/>
      <c r="IPZ7" s="38"/>
      <c r="IQA7" s="38"/>
      <c r="IQB7" s="38"/>
      <c r="IQC7" s="38"/>
      <c r="IQD7" s="37"/>
      <c r="IQE7" s="37"/>
      <c r="IQF7" s="37"/>
      <c r="IQG7" s="37"/>
      <c r="IQH7" s="37"/>
      <c r="IQI7" s="38"/>
      <c r="IQJ7" s="38"/>
      <c r="IQK7" s="38"/>
      <c r="IQL7" s="38"/>
      <c r="IQM7" s="37"/>
      <c r="IQN7" s="37"/>
      <c r="IQO7" s="37"/>
      <c r="IQP7" s="37"/>
      <c r="IQQ7" s="37"/>
      <c r="IQR7" s="38"/>
      <c r="IQS7" s="38"/>
      <c r="IQT7" s="38"/>
      <c r="IQU7" s="38"/>
      <c r="IQV7" s="37"/>
      <c r="IQW7" s="37"/>
      <c r="IQX7" s="37"/>
      <c r="IQY7" s="37"/>
      <c r="IQZ7" s="37"/>
      <c r="IRA7" s="38"/>
      <c r="IRB7" s="38"/>
      <c r="IRC7" s="38"/>
      <c r="IRD7" s="38"/>
      <c r="IRE7" s="37"/>
      <c r="IRF7" s="37"/>
      <c r="IRG7" s="37"/>
      <c r="IRH7" s="37"/>
      <c r="IRI7" s="37"/>
      <c r="IRJ7" s="38"/>
      <c r="IRK7" s="38"/>
      <c r="IRL7" s="38"/>
      <c r="IRM7" s="38"/>
      <c r="IRN7" s="37"/>
      <c r="IRO7" s="37"/>
      <c r="IRP7" s="37"/>
      <c r="IRQ7" s="37"/>
      <c r="IRR7" s="37"/>
      <c r="IRS7" s="38"/>
      <c r="IRT7" s="38"/>
      <c r="IRU7" s="38"/>
      <c r="IRV7" s="38"/>
      <c r="IRW7" s="37"/>
      <c r="IRX7" s="37"/>
      <c r="IRY7" s="37"/>
      <c r="IRZ7" s="37"/>
      <c r="ISA7" s="37"/>
      <c r="ISB7" s="38"/>
      <c r="ISC7" s="38"/>
      <c r="ISD7" s="38"/>
      <c r="ISE7" s="38"/>
      <c r="ISF7" s="37"/>
      <c r="ISG7" s="37"/>
      <c r="ISH7" s="37"/>
      <c r="ISI7" s="37"/>
      <c r="ISJ7" s="37"/>
      <c r="ISK7" s="38"/>
      <c r="ISL7" s="38"/>
      <c r="ISM7" s="38"/>
      <c r="ISN7" s="38"/>
      <c r="ISO7" s="37"/>
      <c r="ISP7" s="37"/>
      <c r="ISQ7" s="37"/>
      <c r="ISR7" s="37"/>
      <c r="ISS7" s="37"/>
      <c r="IST7" s="38"/>
      <c r="ISU7" s="38"/>
      <c r="ISV7" s="38"/>
      <c r="ISW7" s="38"/>
      <c r="ISX7" s="37"/>
      <c r="ISY7" s="37"/>
      <c r="ISZ7" s="37"/>
      <c r="ITA7" s="37"/>
      <c r="ITB7" s="37"/>
      <c r="ITC7" s="38"/>
      <c r="ITD7" s="38"/>
      <c r="ITE7" s="38"/>
      <c r="ITF7" s="38"/>
      <c r="ITG7" s="37"/>
      <c r="ITH7" s="37"/>
      <c r="ITI7" s="37"/>
      <c r="ITJ7" s="37"/>
      <c r="ITK7" s="37"/>
      <c r="ITL7" s="38"/>
      <c r="ITM7" s="38"/>
      <c r="ITN7" s="38"/>
      <c r="ITO7" s="38"/>
      <c r="ITP7" s="37"/>
      <c r="ITQ7" s="37"/>
      <c r="ITR7" s="37"/>
      <c r="ITS7" s="37"/>
      <c r="ITT7" s="37"/>
      <c r="ITU7" s="38"/>
      <c r="ITV7" s="38"/>
      <c r="ITW7" s="38"/>
      <c r="ITX7" s="38"/>
      <c r="ITY7" s="37"/>
      <c r="ITZ7" s="37"/>
      <c r="IUA7" s="37"/>
      <c r="IUB7" s="37"/>
      <c r="IUC7" s="37"/>
      <c r="IUD7" s="38"/>
      <c r="IUE7" s="38"/>
      <c r="IUF7" s="38"/>
      <c r="IUG7" s="38"/>
      <c r="IUH7" s="37"/>
      <c r="IUI7" s="37"/>
      <c r="IUJ7" s="37"/>
      <c r="IUK7" s="37"/>
      <c r="IUL7" s="37"/>
      <c r="IUM7" s="38"/>
      <c r="IUN7" s="38"/>
      <c r="IUO7" s="38"/>
      <c r="IUP7" s="38"/>
      <c r="IUQ7" s="37"/>
      <c r="IUR7" s="37"/>
      <c r="IUS7" s="37"/>
      <c r="IUT7" s="37"/>
      <c r="IUU7" s="37"/>
      <c r="IUV7" s="38"/>
      <c r="IUW7" s="38"/>
      <c r="IUX7" s="38"/>
      <c r="IUY7" s="38"/>
      <c r="IUZ7" s="37"/>
      <c r="IVA7" s="37"/>
      <c r="IVB7" s="37"/>
      <c r="IVC7" s="37"/>
      <c r="IVD7" s="37"/>
      <c r="IVE7" s="38"/>
      <c r="IVF7" s="38"/>
      <c r="IVG7" s="38"/>
      <c r="IVH7" s="38"/>
      <c r="IVI7" s="37"/>
      <c r="IVJ7" s="37"/>
      <c r="IVK7" s="37"/>
      <c r="IVL7" s="37"/>
      <c r="IVM7" s="37"/>
      <c r="IVN7" s="38"/>
      <c r="IVO7" s="38"/>
      <c r="IVP7" s="38"/>
      <c r="IVQ7" s="38"/>
      <c r="IVR7" s="37"/>
      <c r="IVS7" s="37"/>
      <c r="IVT7" s="37"/>
      <c r="IVU7" s="37"/>
      <c r="IVV7" s="37"/>
      <c r="IVW7" s="38"/>
      <c r="IVX7" s="38"/>
      <c r="IVY7" s="38"/>
      <c r="IVZ7" s="38"/>
      <c r="IWA7" s="37"/>
      <c r="IWB7" s="37"/>
      <c r="IWC7" s="37"/>
      <c r="IWD7" s="37"/>
      <c r="IWE7" s="37"/>
      <c r="IWF7" s="38"/>
      <c r="IWG7" s="38"/>
      <c r="IWH7" s="38"/>
      <c r="IWI7" s="38"/>
      <c r="IWJ7" s="37"/>
      <c r="IWK7" s="37"/>
      <c r="IWL7" s="37"/>
      <c r="IWM7" s="37"/>
      <c r="IWN7" s="37"/>
      <c r="IWO7" s="38"/>
      <c r="IWP7" s="38"/>
      <c r="IWQ7" s="38"/>
      <c r="IWR7" s="38"/>
      <c r="IWS7" s="37"/>
      <c r="IWT7" s="37"/>
      <c r="IWU7" s="37"/>
      <c r="IWV7" s="37"/>
      <c r="IWW7" s="37"/>
      <c r="IWX7" s="38"/>
      <c r="IWY7" s="38"/>
      <c r="IWZ7" s="38"/>
      <c r="IXA7" s="38"/>
      <c r="IXB7" s="37"/>
      <c r="IXC7" s="37"/>
      <c r="IXD7" s="37"/>
      <c r="IXE7" s="37"/>
      <c r="IXF7" s="37"/>
      <c r="IXG7" s="38"/>
      <c r="IXH7" s="38"/>
      <c r="IXI7" s="38"/>
      <c r="IXJ7" s="38"/>
      <c r="IXK7" s="37"/>
      <c r="IXL7" s="37"/>
      <c r="IXM7" s="37"/>
      <c r="IXN7" s="37"/>
      <c r="IXO7" s="37"/>
      <c r="IXP7" s="38"/>
      <c r="IXQ7" s="38"/>
      <c r="IXR7" s="38"/>
      <c r="IXS7" s="38"/>
      <c r="IXT7" s="37"/>
      <c r="IXU7" s="37"/>
      <c r="IXV7" s="37"/>
      <c r="IXW7" s="37"/>
      <c r="IXX7" s="37"/>
      <c r="IXY7" s="38"/>
      <c r="IXZ7" s="38"/>
      <c r="IYA7" s="38"/>
      <c r="IYB7" s="38"/>
      <c r="IYC7" s="37"/>
      <c r="IYD7" s="37"/>
      <c r="IYE7" s="37"/>
      <c r="IYF7" s="37"/>
      <c r="IYG7" s="37"/>
      <c r="IYH7" s="38"/>
      <c r="IYI7" s="38"/>
      <c r="IYJ7" s="38"/>
      <c r="IYK7" s="38"/>
      <c r="IYL7" s="37"/>
      <c r="IYM7" s="37"/>
      <c r="IYN7" s="37"/>
      <c r="IYO7" s="37"/>
      <c r="IYP7" s="37"/>
      <c r="IYQ7" s="38"/>
      <c r="IYR7" s="38"/>
      <c r="IYS7" s="38"/>
      <c r="IYT7" s="38"/>
      <c r="IYU7" s="37"/>
      <c r="IYV7" s="37"/>
      <c r="IYW7" s="37"/>
      <c r="IYX7" s="37"/>
      <c r="IYY7" s="37"/>
      <c r="IYZ7" s="38"/>
      <c r="IZA7" s="38"/>
      <c r="IZB7" s="38"/>
      <c r="IZC7" s="38"/>
      <c r="IZD7" s="37"/>
      <c r="IZE7" s="37"/>
      <c r="IZF7" s="37"/>
      <c r="IZG7" s="37"/>
      <c r="IZH7" s="37"/>
      <c r="IZI7" s="38"/>
      <c r="IZJ7" s="38"/>
      <c r="IZK7" s="38"/>
      <c r="IZL7" s="38"/>
      <c r="IZM7" s="37"/>
      <c r="IZN7" s="37"/>
      <c r="IZO7" s="37"/>
      <c r="IZP7" s="37"/>
      <c r="IZQ7" s="37"/>
      <c r="IZR7" s="38"/>
      <c r="IZS7" s="38"/>
      <c r="IZT7" s="38"/>
      <c r="IZU7" s="38"/>
      <c r="IZV7" s="37"/>
      <c r="IZW7" s="37"/>
      <c r="IZX7" s="37"/>
      <c r="IZY7" s="37"/>
      <c r="IZZ7" s="37"/>
      <c r="JAA7" s="38"/>
      <c r="JAB7" s="38"/>
      <c r="JAC7" s="38"/>
      <c r="JAD7" s="38"/>
      <c r="JAE7" s="37"/>
      <c r="JAF7" s="37"/>
      <c r="JAG7" s="37"/>
      <c r="JAH7" s="37"/>
      <c r="JAI7" s="37"/>
      <c r="JAJ7" s="38"/>
      <c r="JAK7" s="38"/>
      <c r="JAL7" s="38"/>
      <c r="JAM7" s="38"/>
      <c r="JAN7" s="37"/>
      <c r="JAO7" s="37"/>
      <c r="JAP7" s="37"/>
      <c r="JAQ7" s="37"/>
      <c r="JAR7" s="37"/>
      <c r="JAS7" s="38"/>
      <c r="JAT7" s="38"/>
      <c r="JAU7" s="38"/>
      <c r="JAV7" s="38"/>
      <c r="JAW7" s="37"/>
      <c r="JAX7" s="37"/>
      <c r="JAY7" s="37"/>
      <c r="JAZ7" s="37"/>
      <c r="JBA7" s="37"/>
      <c r="JBB7" s="38"/>
      <c r="JBC7" s="38"/>
      <c r="JBD7" s="38"/>
      <c r="JBE7" s="38"/>
      <c r="JBF7" s="37"/>
      <c r="JBG7" s="37"/>
      <c r="JBH7" s="37"/>
      <c r="JBI7" s="37"/>
      <c r="JBJ7" s="37"/>
      <c r="JBK7" s="38"/>
      <c r="JBL7" s="38"/>
      <c r="JBM7" s="38"/>
      <c r="JBN7" s="38"/>
      <c r="JBO7" s="37"/>
      <c r="JBP7" s="37"/>
      <c r="JBQ7" s="37"/>
      <c r="JBR7" s="37"/>
      <c r="JBS7" s="37"/>
      <c r="JBT7" s="38"/>
      <c r="JBU7" s="38"/>
      <c r="JBV7" s="38"/>
      <c r="JBW7" s="38"/>
      <c r="JBX7" s="37"/>
      <c r="JBY7" s="37"/>
      <c r="JBZ7" s="37"/>
      <c r="JCA7" s="37"/>
      <c r="JCB7" s="37"/>
      <c r="JCC7" s="38"/>
      <c r="JCD7" s="38"/>
      <c r="JCE7" s="38"/>
      <c r="JCF7" s="38"/>
      <c r="JCG7" s="37"/>
      <c r="JCH7" s="37"/>
      <c r="JCI7" s="37"/>
      <c r="JCJ7" s="37"/>
      <c r="JCK7" s="37"/>
      <c r="JCL7" s="38"/>
      <c r="JCM7" s="38"/>
      <c r="JCN7" s="38"/>
      <c r="JCO7" s="38"/>
      <c r="JCP7" s="37"/>
      <c r="JCQ7" s="37"/>
      <c r="JCR7" s="37"/>
      <c r="JCS7" s="37"/>
      <c r="JCT7" s="37"/>
      <c r="JCU7" s="38"/>
      <c r="JCV7" s="38"/>
      <c r="JCW7" s="38"/>
      <c r="JCX7" s="38"/>
      <c r="JCY7" s="37"/>
      <c r="JCZ7" s="37"/>
      <c r="JDA7" s="37"/>
      <c r="JDB7" s="37"/>
      <c r="JDC7" s="37"/>
      <c r="JDD7" s="38"/>
      <c r="JDE7" s="38"/>
      <c r="JDF7" s="38"/>
      <c r="JDG7" s="38"/>
      <c r="JDH7" s="37"/>
      <c r="JDI7" s="37"/>
      <c r="JDJ7" s="37"/>
      <c r="JDK7" s="37"/>
      <c r="JDL7" s="37"/>
      <c r="JDM7" s="38"/>
      <c r="JDN7" s="38"/>
      <c r="JDO7" s="38"/>
      <c r="JDP7" s="38"/>
      <c r="JDQ7" s="37"/>
      <c r="JDR7" s="37"/>
      <c r="JDS7" s="37"/>
      <c r="JDT7" s="37"/>
      <c r="JDU7" s="37"/>
      <c r="JDV7" s="38"/>
      <c r="JDW7" s="38"/>
      <c r="JDX7" s="38"/>
      <c r="JDY7" s="38"/>
      <c r="JDZ7" s="37"/>
      <c r="JEA7" s="37"/>
      <c r="JEB7" s="37"/>
      <c r="JEC7" s="37"/>
      <c r="JED7" s="37"/>
      <c r="JEE7" s="38"/>
      <c r="JEF7" s="38"/>
      <c r="JEG7" s="38"/>
      <c r="JEH7" s="38"/>
      <c r="JEI7" s="37"/>
      <c r="JEJ7" s="37"/>
      <c r="JEK7" s="37"/>
      <c r="JEL7" s="37"/>
      <c r="JEM7" s="37"/>
      <c r="JEN7" s="38"/>
      <c r="JEO7" s="38"/>
      <c r="JEP7" s="38"/>
      <c r="JEQ7" s="38"/>
      <c r="JER7" s="37"/>
      <c r="JES7" s="37"/>
      <c r="JET7" s="37"/>
      <c r="JEU7" s="37"/>
      <c r="JEV7" s="37"/>
      <c r="JEW7" s="38"/>
      <c r="JEX7" s="38"/>
      <c r="JEY7" s="38"/>
      <c r="JEZ7" s="38"/>
      <c r="JFA7" s="37"/>
      <c r="JFB7" s="37"/>
      <c r="JFC7" s="37"/>
      <c r="JFD7" s="37"/>
      <c r="JFE7" s="37"/>
      <c r="JFF7" s="38"/>
      <c r="JFG7" s="38"/>
      <c r="JFH7" s="38"/>
      <c r="JFI7" s="38"/>
      <c r="JFJ7" s="37"/>
      <c r="JFK7" s="37"/>
      <c r="JFL7" s="37"/>
      <c r="JFM7" s="37"/>
      <c r="JFN7" s="37"/>
      <c r="JFO7" s="38"/>
      <c r="JFP7" s="38"/>
      <c r="JFQ7" s="38"/>
      <c r="JFR7" s="38"/>
      <c r="JFS7" s="37"/>
      <c r="JFT7" s="37"/>
      <c r="JFU7" s="37"/>
      <c r="JFV7" s="37"/>
      <c r="JFW7" s="37"/>
      <c r="JFX7" s="38"/>
      <c r="JFY7" s="38"/>
      <c r="JFZ7" s="38"/>
      <c r="JGA7" s="38"/>
      <c r="JGB7" s="37"/>
      <c r="JGC7" s="37"/>
      <c r="JGD7" s="37"/>
      <c r="JGE7" s="37"/>
      <c r="JGF7" s="37"/>
      <c r="JGG7" s="38"/>
      <c r="JGH7" s="38"/>
      <c r="JGI7" s="38"/>
      <c r="JGJ7" s="38"/>
      <c r="JGK7" s="37"/>
      <c r="JGL7" s="37"/>
      <c r="JGM7" s="37"/>
      <c r="JGN7" s="37"/>
      <c r="JGO7" s="37"/>
      <c r="JGP7" s="38"/>
      <c r="JGQ7" s="38"/>
      <c r="JGR7" s="38"/>
      <c r="JGS7" s="38"/>
      <c r="JGT7" s="37"/>
      <c r="JGU7" s="37"/>
      <c r="JGV7" s="37"/>
      <c r="JGW7" s="37"/>
      <c r="JGX7" s="37"/>
      <c r="JGY7" s="38"/>
      <c r="JGZ7" s="38"/>
      <c r="JHA7" s="38"/>
      <c r="JHB7" s="38"/>
      <c r="JHC7" s="37"/>
      <c r="JHD7" s="37"/>
      <c r="JHE7" s="37"/>
      <c r="JHF7" s="37"/>
      <c r="JHG7" s="37"/>
      <c r="JHH7" s="38"/>
      <c r="JHI7" s="38"/>
      <c r="JHJ7" s="38"/>
      <c r="JHK7" s="38"/>
      <c r="JHL7" s="37"/>
      <c r="JHM7" s="37"/>
      <c r="JHN7" s="37"/>
      <c r="JHO7" s="37"/>
      <c r="JHP7" s="37"/>
      <c r="JHQ7" s="38"/>
      <c r="JHR7" s="38"/>
      <c r="JHS7" s="38"/>
      <c r="JHT7" s="38"/>
      <c r="JHU7" s="37"/>
      <c r="JHV7" s="37"/>
      <c r="JHW7" s="37"/>
      <c r="JHX7" s="37"/>
      <c r="JHY7" s="37"/>
      <c r="JHZ7" s="38"/>
      <c r="JIA7" s="38"/>
      <c r="JIB7" s="38"/>
      <c r="JIC7" s="38"/>
      <c r="JID7" s="37"/>
      <c r="JIE7" s="37"/>
      <c r="JIF7" s="37"/>
      <c r="JIG7" s="37"/>
      <c r="JIH7" s="37"/>
      <c r="JII7" s="38"/>
      <c r="JIJ7" s="38"/>
      <c r="JIK7" s="38"/>
      <c r="JIL7" s="38"/>
      <c r="JIM7" s="37"/>
      <c r="JIN7" s="37"/>
      <c r="JIO7" s="37"/>
      <c r="JIP7" s="37"/>
      <c r="JIQ7" s="37"/>
      <c r="JIR7" s="38"/>
      <c r="JIS7" s="38"/>
      <c r="JIT7" s="38"/>
      <c r="JIU7" s="38"/>
      <c r="JIV7" s="37"/>
      <c r="JIW7" s="37"/>
      <c r="JIX7" s="37"/>
      <c r="JIY7" s="37"/>
      <c r="JIZ7" s="37"/>
      <c r="JJA7" s="38"/>
      <c r="JJB7" s="38"/>
      <c r="JJC7" s="38"/>
      <c r="JJD7" s="38"/>
      <c r="JJE7" s="37"/>
      <c r="JJF7" s="37"/>
      <c r="JJG7" s="37"/>
      <c r="JJH7" s="37"/>
      <c r="JJI7" s="37"/>
      <c r="JJJ7" s="38"/>
      <c r="JJK7" s="38"/>
      <c r="JJL7" s="38"/>
      <c r="JJM7" s="38"/>
      <c r="JJN7" s="37"/>
      <c r="JJO7" s="37"/>
      <c r="JJP7" s="37"/>
      <c r="JJQ7" s="37"/>
      <c r="JJR7" s="37"/>
      <c r="JJS7" s="38"/>
      <c r="JJT7" s="38"/>
      <c r="JJU7" s="38"/>
      <c r="JJV7" s="38"/>
      <c r="JJW7" s="37"/>
      <c r="JJX7" s="37"/>
      <c r="JJY7" s="37"/>
      <c r="JJZ7" s="37"/>
      <c r="JKA7" s="37"/>
      <c r="JKB7" s="38"/>
      <c r="JKC7" s="38"/>
      <c r="JKD7" s="38"/>
      <c r="JKE7" s="38"/>
      <c r="JKF7" s="37"/>
      <c r="JKG7" s="37"/>
      <c r="JKH7" s="37"/>
      <c r="JKI7" s="37"/>
      <c r="JKJ7" s="37"/>
      <c r="JKK7" s="38"/>
      <c r="JKL7" s="38"/>
      <c r="JKM7" s="38"/>
      <c r="JKN7" s="38"/>
      <c r="JKO7" s="37"/>
      <c r="JKP7" s="37"/>
      <c r="JKQ7" s="37"/>
      <c r="JKR7" s="37"/>
      <c r="JKS7" s="37"/>
      <c r="JKT7" s="38"/>
      <c r="JKU7" s="38"/>
      <c r="JKV7" s="38"/>
      <c r="JKW7" s="38"/>
      <c r="JKX7" s="37"/>
      <c r="JKY7" s="37"/>
      <c r="JKZ7" s="37"/>
      <c r="JLA7" s="37"/>
      <c r="JLB7" s="37"/>
      <c r="JLC7" s="38"/>
      <c r="JLD7" s="38"/>
      <c r="JLE7" s="38"/>
      <c r="JLF7" s="38"/>
      <c r="JLG7" s="37"/>
      <c r="JLH7" s="37"/>
      <c r="JLI7" s="37"/>
      <c r="JLJ7" s="37"/>
      <c r="JLK7" s="37"/>
      <c r="JLL7" s="38"/>
      <c r="JLM7" s="38"/>
      <c r="JLN7" s="38"/>
      <c r="JLO7" s="38"/>
      <c r="JLP7" s="37"/>
      <c r="JLQ7" s="37"/>
      <c r="JLR7" s="37"/>
      <c r="JLS7" s="37"/>
      <c r="JLT7" s="37"/>
      <c r="JLU7" s="38"/>
      <c r="JLV7" s="38"/>
      <c r="JLW7" s="38"/>
      <c r="JLX7" s="38"/>
      <c r="JLY7" s="37"/>
      <c r="JLZ7" s="37"/>
      <c r="JMA7" s="37"/>
      <c r="JMB7" s="37"/>
      <c r="JMC7" s="37"/>
      <c r="JMD7" s="38"/>
      <c r="JME7" s="38"/>
      <c r="JMF7" s="38"/>
      <c r="JMG7" s="38"/>
      <c r="JMH7" s="37"/>
      <c r="JMI7" s="37"/>
      <c r="JMJ7" s="37"/>
      <c r="JMK7" s="37"/>
      <c r="JML7" s="37"/>
      <c r="JMM7" s="38"/>
      <c r="JMN7" s="38"/>
      <c r="JMO7" s="38"/>
      <c r="JMP7" s="38"/>
      <c r="JMQ7" s="37"/>
      <c r="JMR7" s="37"/>
      <c r="JMS7" s="37"/>
      <c r="JMT7" s="37"/>
      <c r="JMU7" s="37"/>
      <c r="JMV7" s="38"/>
      <c r="JMW7" s="38"/>
      <c r="JMX7" s="38"/>
      <c r="JMY7" s="38"/>
      <c r="JMZ7" s="37"/>
      <c r="JNA7" s="37"/>
      <c r="JNB7" s="37"/>
      <c r="JNC7" s="37"/>
      <c r="JND7" s="37"/>
      <c r="JNE7" s="38"/>
      <c r="JNF7" s="38"/>
      <c r="JNG7" s="38"/>
      <c r="JNH7" s="38"/>
      <c r="JNI7" s="37"/>
      <c r="JNJ7" s="37"/>
      <c r="JNK7" s="37"/>
      <c r="JNL7" s="37"/>
      <c r="JNM7" s="37"/>
      <c r="JNN7" s="38"/>
      <c r="JNO7" s="38"/>
      <c r="JNP7" s="38"/>
      <c r="JNQ7" s="38"/>
      <c r="JNR7" s="37"/>
      <c r="JNS7" s="37"/>
      <c r="JNT7" s="37"/>
      <c r="JNU7" s="37"/>
      <c r="JNV7" s="37"/>
      <c r="JNW7" s="38"/>
      <c r="JNX7" s="38"/>
      <c r="JNY7" s="38"/>
      <c r="JNZ7" s="38"/>
      <c r="JOA7" s="37"/>
      <c r="JOB7" s="37"/>
      <c r="JOC7" s="37"/>
      <c r="JOD7" s="37"/>
      <c r="JOE7" s="37"/>
      <c r="JOF7" s="38"/>
      <c r="JOG7" s="38"/>
      <c r="JOH7" s="38"/>
      <c r="JOI7" s="38"/>
      <c r="JOJ7" s="37"/>
      <c r="JOK7" s="37"/>
      <c r="JOL7" s="37"/>
      <c r="JOM7" s="37"/>
      <c r="JON7" s="37"/>
      <c r="JOO7" s="38"/>
      <c r="JOP7" s="38"/>
      <c r="JOQ7" s="38"/>
      <c r="JOR7" s="38"/>
      <c r="JOS7" s="37"/>
      <c r="JOT7" s="37"/>
      <c r="JOU7" s="37"/>
      <c r="JOV7" s="37"/>
      <c r="JOW7" s="37"/>
      <c r="JOX7" s="38"/>
      <c r="JOY7" s="38"/>
      <c r="JOZ7" s="38"/>
      <c r="JPA7" s="38"/>
      <c r="JPB7" s="37"/>
      <c r="JPC7" s="37"/>
      <c r="JPD7" s="37"/>
      <c r="JPE7" s="37"/>
      <c r="JPF7" s="37"/>
      <c r="JPG7" s="38"/>
      <c r="JPH7" s="38"/>
      <c r="JPI7" s="38"/>
      <c r="JPJ7" s="38"/>
      <c r="JPK7" s="37"/>
      <c r="JPL7" s="37"/>
      <c r="JPM7" s="37"/>
      <c r="JPN7" s="37"/>
      <c r="JPO7" s="37"/>
      <c r="JPP7" s="38"/>
      <c r="JPQ7" s="38"/>
      <c r="JPR7" s="38"/>
      <c r="JPS7" s="38"/>
      <c r="JPT7" s="37"/>
      <c r="JPU7" s="37"/>
      <c r="JPV7" s="37"/>
      <c r="JPW7" s="37"/>
      <c r="JPX7" s="37"/>
      <c r="JPY7" s="38"/>
      <c r="JPZ7" s="38"/>
      <c r="JQA7" s="38"/>
      <c r="JQB7" s="38"/>
      <c r="JQC7" s="37"/>
      <c r="JQD7" s="37"/>
      <c r="JQE7" s="37"/>
      <c r="JQF7" s="37"/>
      <c r="JQG7" s="37"/>
      <c r="JQH7" s="38"/>
      <c r="JQI7" s="38"/>
      <c r="JQJ7" s="38"/>
      <c r="JQK7" s="38"/>
      <c r="JQL7" s="37"/>
      <c r="JQM7" s="37"/>
      <c r="JQN7" s="37"/>
      <c r="JQO7" s="37"/>
      <c r="JQP7" s="37"/>
      <c r="JQQ7" s="38"/>
      <c r="JQR7" s="38"/>
      <c r="JQS7" s="38"/>
      <c r="JQT7" s="38"/>
      <c r="JQU7" s="37"/>
      <c r="JQV7" s="37"/>
      <c r="JQW7" s="37"/>
      <c r="JQX7" s="37"/>
      <c r="JQY7" s="37"/>
      <c r="JQZ7" s="38"/>
      <c r="JRA7" s="38"/>
      <c r="JRB7" s="38"/>
      <c r="JRC7" s="38"/>
      <c r="JRD7" s="37"/>
      <c r="JRE7" s="37"/>
      <c r="JRF7" s="37"/>
      <c r="JRG7" s="37"/>
      <c r="JRH7" s="37"/>
      <c r="JRI7" s="38"/>
      <c r="JRJ7" s="38"/>
      <c r="JRK7" s="38"/>
      <c r="JRL7" s="38"/>
      <c r="JRM7" s="37"/>
      <c r="JRN7" s="37"/>
      <c r="JRO7" s="37"/>
      <c r="JRP7" s="37"/>
      <c r="JRQ7" s="37"/>
      <c r="JRR7" s="38"/>
      <c r="JRS7" s="38"/>
      <c r="JRT7" s="38"/>
      <c r="JRU7" s="38"/>
      <c r="JRV7" s="37"/>
      <c r="JRW7" s="37"/>
      <c r="JRX7" s="37"/>
      <c r="JRY7" s="37"/>
      <c r="JRZ7" s="37"/>
      <c r="JSA7" s="38"/>
      <c r="JSB7" s="38"/>
      <c r="JSC7" s="38"/>
      <c r="JSD7" s="38"/>
      <c r="JSE7" s="37"/>
      <c r="JSF7" s="37"/>
      <c r="JSG7" s="37"/>
      <c r="JSH7" s="37"/>
      <c r="JSI7" s="37"/>
      <c r="JSJ7" s="38"/>
      <c r="JSK7" s="38"/>
      <c r="JSL7" s="38"/>
      <c r="JSM7" s="38"/>
      <c r="JSN7" s="37"/>
      <c r="JSO7" s="37"/>
      <c r="JSP7" s="37"/>
      <c r="JSQ7" s="37"/>
      <c r="JSR7" s="37"/>
      <c r="JSS7" s="38"/>
      <c r="JST7" s="38"/>
      <c r="JSU7" s="38"/>
      <c r="JSV7" s="38"/>
      <c r="JSW7" s="37"/>
      <c r="JSX7" s="37"/>
      <c r="JSY7" s="37"/>
      <c r="JSZ7" s="37"/>
      <c r="JTA7" s="37"/>
      <c r="JTB7" s="38"/>
      <c r="JTC7" s="38"/>
      <c r="JTD7" s="38"/>
      <c r="JTE7" s="38"/>
      <c r="JTF7" s="37"/>
      <c r="JTG7" s="37"/>
      <c r="JTH7" s="37"/>
      <c r="JTI7" s="37"/>
      <c r="JTJ7" s="37"/>
      <c r="JTK7" s="38"/>
      <c r="JTL7" s="38"/>
      <c r="JTM7" s="38"/>
      <c r="JTN7" s="38"/>
      <c r="JTO7" s="37"/>
      <c r="JTP7" s="37"/>
      <c r="JTQ7" s="37"/>
      <c r="JTR7" s="37"/>
      <c r="JTS7" s="37"/>
      <c r="JTT7" s="38"/>
      <c r="JTU7" s="38"/>
      <c r="JTV7" s="38"/>
      <c r="JTW7" s="38"/>
      <c r="JTX7" s="37"/>
      <c r="JTY7" s="37"/>
      <c r="JTZ7" s="37"/>
      <c r="JUA7" s="37"/>
      <c r="JUB7" s="37"/>
      <c r="JUC7" s="38"/>
      <c r="JUD7" s="38"/>
      <c r="JUE7" s="38"/>
      <c r="JUF7" s="38"/>
      <c r="JUG7" s="37"/>
      <c r="JUH7" s="37"/>
      <c r="JUI7" s="37"/>
      <c r="JUJ7" s="37"/>
      <c r="JUK7" s="37"/>
      <c r="JUL7" s="38"/>
      <c r="JUM7" s="38"/>
      <c r="JUN7" s="38"/>
      <c r="JUO7" s="38"/>
      <c r="JUP7" s="37"/>
      <c r="JUQ7" s="37"/>
      <c r="JUR7" s="37"/>
      <c r="JUS7" s="37"/>
      <c r="JUT7" s="37"/>
      <c r="JUU7" s="38"/>
      <c r="JUV7" s="38"/>
      <c r="JUW7" s="38"/>
      <c r="JUX7" s="38"/>
      <c r="JUY7" s="37"/>
      <c r="JUZ7" s="37"/>
      <c r="JVA7" s="37"/>
      <c r="JVB7" s="37"/>
      <c r="JVC7" s="37"/>
      <c r="JVD7" s="38"/>
      <c r="JVE7" s="38"/>
      <c r="JVF7" s="38"/>
      <c r="JVG7" s="38"/>
      <c r="JVH7" s="37"/>
      <c r="JVI7" s="37"/>
      <c r="JVJ7" s="37"/>
      <c r="JVK7" s="37"/>
      <c r="JVL7" s="37"/>
      <c r="JVM7" s="38"/>
      <c r="JVN7" s="38"/>
      <c r="JVO7" s="38"/>
      <c r="JVP7" s="38"/>
      <c r="JVQ7" s="37"/>
      <c r="JVR7" s="37"/>
      <c r="JVS7" s="37"/>
      <c r="JVT7" s="37"/>
      <c r="JVU7" s="37"/>
      <c r="JVV7" s="38"/>
      <c r="JVW7" s="38"/>
      <c r="JVX7" s="38"/>
      <c r="JVY7" s="38"/>
      <c r="JVZ7" s="37"/>
      <c r="JWA7" s="37"/>
      <c r="JWB7" s="37"/>
      <c r="JWC7" s="37"/>
      <c r="JWD7" s="37"/>
      <c r="JWE7" s="38"/>
      <c r="JWF7" s="38"/>
      <c r="JWG7" s="38"/>
      <c r="JWH7" s="38"/>
      <c r="JWI7" s="37"/>
      <c r="JWJ7" s="37"/>
      <c r="JWK7" s="37"/>
      <c r="JWL7" s="37"/>
      <c r="JWM7" s="37"/>
      <c r="JWN7" s="38"/>
      <c r="JWO7" s="38"/>
      <c r="JWP7" s="38"/>
      <c r="JWQ7" s="38"/>
      <c r="JWR7" s="37"/>
      <c r="JWS7" s="37"/>
      <c r="JWT7" s="37"/>
      <c r="JWU7" s="37"/>
      <c r="JWV7" s="37"/>
      <c r="JWW7" s="38"/>
      <c r="JWX7" s="38"/>
      <c r="JWY7" s="38"/>
      <c r="JWZ7" s="38"/>
      <c r="JXA7" s="37"/>
      <c r="JXB7" s="37"/>
      <c r="JXC7" s="37"/>
      <c r="JXD7" s="37"/>
      <c r="JXE7" s="37"/>
      <c r="JXF7" s="38"/>
      <c r="JXG7" s="38"/>
      <c r="JXH7" s="38"/>
      <c r="JXI7" s="38"/>
      <c r="JXJ7" s="37"/>
      <c r="JXK7" s="37"/>
      <c r="JXL7" s="37"/>
      <c r="JXM7" s="37"/>
      <c r="JXN7" s="37"/>
      <c r="JXO7" s="38"/>
      <c r="JXP7" s="38"/>
      <c r="JXQ7" s="38"/>
      <c r="JXR7" s="38"/>
      <c r="JXS7" s="37"/>
      <c r="JXT7" s="37"/>
      <c r="JXU7" s="37"/>
      <c r="JXV7" s="37"/>
      <c r="JXW7" s="37"/>
      <c r="JXX7" s="38"/>
      <c r="JXY7" s="38"/>
      <c r="JXZ7" s="38"/>
      <c r="JYA7" s="38"/>
      <c r="JYB7" s="37"/>
      <c r="JYC7" s="37"/>
      <c r="JYD7" s="37"/>
      <c r="JYE7" s="37"/>
      <c r="JYF7" s="37"/>
      <c r="JYG7" s="38"/>
      <c r="JYH7" s="38"/>
      <c r="JYI7" s="38"/>
      <c r="JYJ7" s="38"/>
      <c r="JYK7" s="37"/>
      <c r="JYL7" s="37"/>
      <c r="JYM7" s="37"/>
      <c r="JYN7" s="37"/>
      <c r="JYO7" s="37"/>
      <c r="JYP7" s="38"/>
      <c r="JYQ7" s="38"/>
      <c r="JYR7" s="38"/>
      <c r="JYS7" s="38"/>
      <c r="JYT7" s="37"/>
      <c r="JYU7" s="37"/>
      <c r="JYV7" s="37"/>
      <c r="JYW7" s="37"/>
      <c r="JYX7" s="37"/>
      <c r="JYY7" s="38"/>
      <c r="JYZ7" s="38"/>
      <c r="JZA7" s="38"/>
      <c r="JZB7" s="38"/>
      <c r="JZC7" s="37"/>
      <c r="JZD7" s="37"/>
      <c r="JZE7" s="37"/>
      <c r="JZF7" s="37"/>
      <c r="JZG7" s="37"/>
      <c r="JZH7" s="38"/>
      <c r="JZI7" s="38"/>
      <c r="JZJ7" s="38"/>
      <c r="JZK7" s="38"/>
      <c r="JZL7" s="37"/>
      <c r="JZM7" s="37"/>
      <c r="JZN7" s="37"/>
      <c r="JZO7" s="37"/>
      <c r="JZP7" s="37"/>
      <c r="JZQ7" s="38"/>
      <c r="JZR7" s="38"/>
      <c r="JZS7" s="38"/>
      <c r="JZT7" s="38"/>
      <c r="JZU7" s="37"/>
      <c r="JZV7" s="37"/>
      <c r="JZW7" s="37"/>
      <c r="JZX7" s="37"/>
      <c r="JZY7" s="37"/>
      <c r="JZZ7" s="38"/>
      <c r="KAA7" s="38"/>
      <c r="KAB7" s="38"/>
      <c r="KAC7" s="38"/>
      <c r="KAD7" s="37"/>
      <c r="KAE7" s="37"/>
      <c r="KAF7" s="37"/>
      <c r="KAG7" s="37"/>
      <c r="KAH7" s="37"/>
      <c r="KAI7" s="38"/>
      <c r="KAJ7" s="38"/>
      <c r="KAK7" s="38"/>
      <c r="KAL7" s="38"/>
      <c r="KAM7" s="37"/>
      <c r="KAN7" s="37"/>
      <c r="KAO7" s="37"/>
      <c r="KAP7" s="37"/>
      <c r="KAQ7" s="37"/>
      <c r="KAR7" s="38"/>
      <c r="KAS7" s="38"/>
      <c r="KAT7" s="38"/>
      <c r="KAU7" s="38"/>
      <c r="KAV7" s="37"/>
      <c r="KAW7" s="37"/>
      <c r="KAX7" s="37"/>
      <c r="KAY7" s="37"/>
      <c r="KAZ7" s="37"/>
      <c r="KBA7" s="38"/>
      <c r="KBB7" s="38"/>
      <c r="KBC7" s="38"/>
      <c r="KBD7" s="38"/>
      <c r="KBE7" s="37"/>
      <c r="KBF7" s="37"/>
      <c r="KBG7" s="37"/>
      <c r="KBH7" s="37"/>
      <c r="KBI7" s="37"/>
      <c r="KBJ7" s="38"/>
      <c r="KBK7" s="38"/>
      <c r="KBL7" s="38"/>
      <c r="KBM7" s="38"/>
      <c r="KBN7" s="37"/>
      <c r="KBO7" s="37"/>
      <c r="KBP7" s="37"/>
      <c r="KBQ7" s="37"/>
      <c r="KBR7" s="37"/>
      <c r="KBS7" s="38"/>
      <c r="KBT7" s="38"/>
      <c r="KBU7" s="38"/>
      <c r="KBV7" s="38"/>
      <c r="KBW7" s="37"/>
      <c r="KBX7" s="37"/>
      <c r="KBY7" s="37"/>
      <c r="KBZ7" s="37"/>
      <c r="KCA7" s="37"/>
      <c r="KCB7" s="38"/>
      <c r="KCC7" s="38"/>
      <c r="KCD7" s="38"/>
      <c r="KCE7" s="38"/>
      <c r="KCF7" s="37"/>
      <c r="KCG7" s="37"/>
      <c r="KCH7" s="37"/>
      <c r="KCI7" s="37"/>
      <c r="KCJ7" s="37"/>
      <c r="KCK7" s="38"/>
      <c r="KCL7" s="38"/>
      <c r="KCM7" s="38"/>
      <c r="KCN7" s="38"/>
      <c r="KCO7" s="37"/>
      <c r="KCP7" s="37"/>
      <c r="KCQ7" s="37"/>
      <c r="KCR7" s="37"/>
      <c r="KCS7" s="37"/>
      <c r="KCT7" s="38"/>
      <c r="KCU7" s="38"/>
      <c r="KCV7" s="38"/>
      <c r="KCW7" s="38"/>
      <c r="KCX7" s="37"/>
      <c r="KCY7" s="37"/>
      <c r="KCZ7" s="37"/>
      <c r="KDA7" s="37"/>
      <c r="KDB7" s="37"/>
      <c r="KDC7" s="38"/>
      <c r="KDD7" s="38"/>
      <c r="KDE7" s="38"/>
      <c r="KDF7" s="38"/>
      <c r="KDG7" s="37"/>
      <c r="KDH7" s="37"/>
      <c r="KDI7" s="37"/>
      <c r="KDJ7" s="37"/>
      <c r="KDK7" s="37"/>
      <c r="KDL7" s="38"/>
      <c r="KDM7" s="38"/>
      <c r="KDN7" s="38"/>
      <c r="KDO7" s="38"/>
      <c r="KDP7" s="37"/>
      <c r="KDQ7" s="37"/>
      <c r="KDR7" s="37"/>
      <c r="KDS7" s="37"/>
      <c r="KDT7" s="37"/>
      <c r="KDU7" s="38"/>
      <c r="KDV7" s="38"/>
      <c r="KDW7" s="38"/>
      <c r="KDX7" s="38"/>
      <c r="KDY7" s="37"/>
      <c r="KDZ7" s="37"/>
      <c r="KEA7" s="37"/>
      <c r="KEB7" s="37"/>
      <c r="KEC7" s="37"/>
      <c r="KED7" s="38"/>
      <c r="KEE7" s="38"/>
      <c r="KEF7" s="38"/>
      <c r="KEG7" s="38"/>
      <c r="KEH7" s="37"/>
      <c r="KEI7" s="37"/>
      <c r="KEJ7" s="37"/>
      <c r="KEK7" s="37"/>
      <c r="KEL7" s="37"/>
      <c r="KEM7" s="38"/>
      <c r="KEN7" s="38"/>
      <c r="KEO7" s="38"/>
      <c r="KEP7" s="38"/>
      <c r="KEQ7" s="37"/>
      <c r="KER7" s="37"/>
      <c r="KES7" s="37"/>
      <c r="KET7" s="37"/>
      <c r="KEU7" s="37"/>
      <c r="KEV7" s="38"/>
      <c r="KEW7" s="38"/>
      <c r="KEX7" s="38"/>
      <c r="KEY7" s="38"/>
      <c r="KEZ7" s="37"/>
      <c r="KFA7" s="37"/>
      <c r="KFB7" s="37"/>
      <c r="KFC7" s="37"/>
      <c r="KFD7" s="37"/>
      <c r="KFE7" s="38"/>
      <c r="KFF7" s="38"/>
      <c r="KFG7" s="38"/>
      <c r="KFH7" s="38"/>
      <c r="KFI7" s="37"/>
      <c r="KFJ7" s="37"/>
      <c r="KFK7" s="37"/>
      <c r="KFL7" s="37"/>
      <c r="KFM7" s="37"/>
      <c r="KFN7" s="38"/>
      <c r="KFO7" s="38"/>
      <c r="KFP7" s="38"/>
      <c r="KFQ7" s="38"/>
      <c r="KFR7" s="37"/>
      <c r="KFS7" s="37"/>
      <c r="KFT7" s="37"/>
      <c r="KFU7" s="37"/>
      <c r="KFV7" s="37"/>
      <c r="KFW7" s="38"/>
      <c r="KFX7" s="38"/>
      <c r="KFY7" s="38"/>
      <c r="KFZ7" s="38"/>
      <c r="KGA7" s="37"/>
      <c r="KGB7" s="37"/>
      <c r="KGC7" s="37"/>
      <c r="KGD7" s="37"/>
      <c r="KGE7" s="37"/>
      <c r="KGF7" s="38"/>
      <c r="KGG7" s="38"/>
      <c r="KGH7" s="38"/>
      <c r="KGI7" s="38"/>
      <c r="KGJ7" s="37"/>
      <c r="KGK7" s="37"/>
      <c r="KGL7" s="37"/>
      <c r="KGM7" s="37"/>
      <c r="KGN7" s="37"/>
      <c r="KGO7" s="38"/>
      <c r="KGP7" s="38"/>
      <c r="KGQ7" s="38"/>
      <c r="KGR7" s="38"/>
      <c r="KGS7" s="37"/>
      <c r="KGT7" s="37"/>
      <c r="KGU7" s="37"/>
      <c r="KGV7" s="37"/>
      <c r="KGW7" s="37"/>
      <c r="KGX7" s="38"/>
      <c r="KGY7" s="38"/>
      <c r="KGZ7" s="38"/>
      <c r="KHA7" s="38"/>
      <c r="KHB7" s="37"/>
      <c r="KHC7" s="37"/>
      <c r="KHD7" s="37"/>
      <c r="KHE7" s="37"/>
      <c r="KHF7" s="37"/>
      <c r="KHG7" s="38"/>
      <c r="KHH7" s="38"/>
      <c r="KHI7" s="38"/>
      <c r="KHJ7" s="38"/>
      <c r="KHK7" s="37"/>
      <c r="KHL7" s="37"/>
      <c r="KHM7" s="37"/>
      <c r="KHN7" s="37"/>
      <c r="KHO7" s="37"/>
      <c r="KHP7" s="38"/>
      <c r="KHQ7" s="38"/>
      <c r="KHR7" s="38"/>
      <c r="KHS7" s="38"/>
      <c r="KHT7" s="37"/>
      <c r="KHU7" s="37"/>
      <c r="KHV7" s="37"/>
      <c r="KHW7" s="37"/>
      <c r="KHX7" s="37"/>
      <c r="KHY7" s="38"/>
      <c r="KHZ7" s="38"/>
      <c r="KIA7" s="38"/>
      <c r="KIB7" s="38"/>
      <c r="KIC7" s="37"/>
      <c r="KID7" s="37"/>
      <c r="KIE7" s="37"/>
      <c r="KIF7" s="37"/>
      <c r="KIG7" s="37"/>
      <c r="KIH7" s="38"/>
      <c r="KII7" s="38"/>
      <c r="KIJ7" s="38"/>
      <c r="KIK7" s="38"/>
      <c r="KIL7" s="37"/>
      <c r="KIM7" s="37"/>
      <c r="KIN7" s="37"/>
      <c r="KIO7" s="37"/>
      <c r="KIP7" s="37"/>
      <c r="KIQ7" s="38"/>
      <c r="KIR7" s="38"/>
      <c r="KIS7" s="38"/>
      <c r="KIT7" s="38"/>
      <c r="KIU7" s="37"/>
      <c r="KIV7" s="37"/>
      <c r="KIW7" s="37"/>
      <c r="KIX7" s="37"/>
      <c r="KIY7" s="37"/>
      <c r="KIZ7" s="38"/>
      <c r="KJA7" s="38"/>
      <c r="KJB7" s="38"/>
      <c r="KJC7" s="38"/>
      <c r="KJD7" s="37"/>
      <c r="KJE7" s="37"/>
      <c r="KJF7" s="37"/>
      <c r="KJG7" s="37"/>
      <c r="KJH7" s="37"/>
      <c r="KJI7" s="38"/>
      <c r="KJJ7" s="38"/>
      <c r="KJK7" s="38"/>
      <c r="KJL7" s="38"/>
      <c r="KJM7" s="37"/>
      <c r="KJN7" s="37"/>
      <c r="KJO7" s="37"/>
      <c r="KJP7" s="37"/>
      <c r="KJQ7" s="37"/>
      <c r="KJR7" s="38"/>
      <c r="KJS7" s="38"/>
      <c r="KJT7" s="38"/>
      <c r="KJU7" s="38"/>
      <c r="KJV7" s="37"/>
      <c r="KJW7" s="37"/>
      <c r="KJX7" s="37"/>
      <c r="KJY7" s="37"/>
      <c r="KJZ7" s="37"/>
      <c r="KKA7" s="38"/>
      <c r="KKB7" s="38"/>
      <c r="KKC7" s="38"/>
      <c r="KKD7" s="38"/>
      <c r="KKE7" s="37"/>
      <c r="KKF7" s="37"/>
      <c r="KKG7" s="37"/>
      <c r="KKH7" s="37"/>
      <c r="KKI7" s="37"/>
      <c r="KKJ7" s="38"/>
      <c r="KKK7" s="38"/>
      <c r="KKL7" s="38"/>
      <c r="KKM7" s="38"/>
      <c r="KKN7" s="37"/>
      <c r="KKO7" s="37"/>
      <c r="KKP7" s="37"/>
      <c r="KKQ7" s="37"/>
      <c r="KKR7" s="37"/>
      <c r="KKS7" s="38"/>
      <c r="KKT7" s="38"/>
      <c r="KKU7" s="38"/>
      <c r="KKV7" s="38"/>
      <c r="KKW7" s="37"/>
      <c r="KKX7" s="37"/>
      <c r="KKY7" s="37"/>
      <c r="KKZ7" s="37"/>
      <c r="KLA7" s="37"/>
      <c r="KLB7" s="38"/>
      <c r="KLC7" s="38"/>
      <c r="KLD7" s="38"/>
      <c r="KLE7" s="38"/>
      <c r="KLF7" s="37"/>
      <c r="KLG7" s="37"/>
      <c r="KLH7" s="37"/>
      <c r="KLI7" s="37"/>
      <c r="KLJ7" s="37"/>
      <c r="KLK7" s="38"/>
      <c r="KLL7" s="38"/>
      <c r="KLM7" s="38"/>
      <c r="KLN7" s="38"/>
      <c r="KLO7" s="37"/>
      <c r="KLP7" s="37"/>
      <c r="KLQ7" s="37"/>
      <c r="KLR7" s="37"/>
      <c r="KLS7" s="37"/>
      <c r="KLT7" s="38"/>
      <c r="KLU7" s="38"/>
      <c r="KLV7" s="38"/>
      <c r="KLW7" s="38"/>
      <c r="KLX7" s="37"/>
      <c r="KLY7" s="37"/>
      <c r="KLZ7" s="37"/>
      <c r="KMA7" s="37"/>
      <c r="KMB7" s="37"/>
      <c r="KMC7" s="38"/>
      <c r="KMD7" s="38"/>
      <c r="KME7" s="38"/>
      <c r="KMF7" s="38"/>
      <c r="KMG7" s="37"/>
      <c r="KMH7" s="37"/>
      <c r="KMI7" s="37"/>
      <c r="KMJ7" s="37"/>
      <c r="KMK7" s="37"/>
      <c r="KML7" s="38"/>
      <c r="KMM7" s="38"/>
      <c r="KMN7" s="38"/>
      <c r="KMO7" s="38"/>
      <c r="KMP7" s="37"/>
      <c r="KMQ7" s="37"/>
      <c r="KMR7" s="37"/>
      <c r="KMS7" s="37"/>
      <c r="KMT7" s="37"/>
      <c r="KMU7" s="38"/>
      <c r="KMV7" s="38"/>
      <c r="KMW7" s="38"/>
      <c r="KMX7" s="38"/>
      <c r="KMY7" s="37"/>
      <c r="KMZ7" s="37"/>
      <c r="KNA7" s="37"/>
      <c r="KNB7" s="37"/>
      <c r="KNC7" s="37"/>
      <c r="KND7" s="38"/>
      <c r="KNE7" s="38"/>
      <c r="KNF7" s="38"/>
      <c r="KNG7" s="38"/>
      <c r="KNH7" s="37"/>
      <c r="KNI7" s="37"/>
      <c r="KNJ7" s="37"/>
      <c r="KNK7" s="37"/>
      <c r="KNL7" s="37"/>
      <c r="KNM7" s="38"/>
      <c r="KNN7" s="38"/>
      <c r="KNO7" s="38"/>
      <c r="KNP7" s="38"/>
      <c r="KNQ7" s="37"/>
      <c r="KNR7" s="37"/>
      <c r="KNS7" s="37"/>
      <c r="KNT7" s="37"/>
      <c r="KNU7" s="37"/>
      <c r="KNV7" s="38"/>
      <c r="KNW7" s="38"/>
      <c r="KNX7" s="38"/>
      <c r="KNY7" s="38"/>
      <c r="KNZ7" s="37"/>
      <c r="KOA7" s="37"/>
      <c r="KOB7" s="37"/>
      <c r="KOC7" s="37"/>
      <c r="KOD7" s="37"/>
      <c r="KOE7" s="38"/>
      <c r="KOF7" s="38"/>
      <c r="KOG7" s="38"/>
      <c r="KOH7" s="38"/>
      <c r="KOI7" s="37"/>
      <c r="KOJ7" s="37"/>
      <c r="KOK7" s="37"/>
      <c r="KOL7" s="37"/>
      <c r="KOM7" s="37"/>
      <c r="KON7" s="38"/>
      <c r="KOO7" s="38"/>
      <c r="KOP7" s="38"/>
      <c r="KOQ7" s="38"/>
      <c r="KOR7" s="37"/>
      <c r="KOS7" s="37"/>
      <c r="KOT7" s="37"/>
      <c r="KOU7" s="37"/>
      <c r="KOV7" s="37"/>
      <c r="KOW7" s="38"/>
      <c r="KOX7" s="38"/>
      <c r="KOY7" s="38"/>
      <c r="KOZ7" s="38"/>
      <c r="KPA7" s="37"/>
      <c r="KPB7" s="37"/>
      <c r="KPC7" s="37"/>
      <c r="KPD7" s="37"/>
      <c r="KPE7" s="37"/>
      <c r="KPF7" s="38"/>
      <c r="KPG7" s="38"/>
      <c r="KPH7" s="38"/>
      <c r="KPI7" s="38"/>
      <c r="KPJ7" s="37"/>
      <c r="KPK7" s="37"/>
      <c r="KPL7" s="37"/>
      <c r="KPM7" s="37"/>
      <c r="KPN7" s="37"/>
      <c r="KPO7" s="38"/>
      <c r="KPP7" s="38"/>
      <c r="KPQ7" s="38"/>
      <c r="KPR7" s="38"/>
      <c r="KPS7" s="37"/>
      <c r="KPT7" s="37"/>
      <c r="KPU7" s="37"/>
      <c r="KPV7" s="37"/>
      <c r="KPW7" s="37"/>
      <c r="KPX7" s="38"/>
      <c r="KPY7" s="38"/>
      <c r="KPZ7" s="38"/>
      <c r="KQA7" s="38"/>
      <c r="KQB7" s="37"/>
      <c r="KQC7" s="37"/>
      <c r="KQD7" s="37"/>
      <c r="KQE7" s="37"/>
      <c r="KQF7" s="37"/>
      <c r="KQG7" s="38"/>
      <c r="KQH7" s="38"/>
      <c r="KQI7" s="38"/>
      <c r="KQJ7" s="38"/>
      <c r="KQK7" s="37"/>
      <c r="KQL7" s="37"/>
      <c r="KQM7" s="37"/>
      <c r="KQN7" s="37"/>
      <c r="KQO7" s="37"/>
      <c r="KQP7" s="38"/>
      <c r="KQQ7" s="38"/>
      <c r="KQR7" s="38"/>
      <c r="KQS7" s="38"/>
      <c r="KQT7" s="37"/>
      <c r="KQU7" s="37"/>
      <c r="KQV7" s="37"/>
      <c r="KQW7" s="37"/>
      <c r="KQX7" s="37"/>
      <c r="KQY7" s="38"/>
      <c r="KQZ7" s="38"/>
      <c r="KRA7" s="38"/>
      <c r="KRB7" s="38"/>
      <c r="KRC7" s="37"/>
      <c r="KRD7" s="37"/>
      <c r="KRE7" s="37"/>
      <c r="KRF7" s="37"/>
      <c r="KRG7" s="37"/>
      <c r="KRH7" s="38"/>
      <c r="KRI7" s="38"/>
      <c r="KRJ7" s="38"/>
      <c r="KRK7" s="38"/>
      <c r="KRL7" s="37"/>
      <c r="KRM7" s="37"/>
      <c r="KRN7" s="37"/>
      <c r="KRO7" s="37"/>
      <c r="KRP7" s="37"/>
      <c r="KRQ7" s="38"/>
      <c r="KRR7" s="38"/>
      <c r="KRS7" s="38"/>
      <c r="KRT7" s="38"/>
      <c r="KRU7" s="37"/>
      <c r="KRV7" s="37"/>
      <c r="KRW7" s="37"/>
      <c r="KRX7" s="37"/>
      <c r="KRY7" s="37"/>
      <c r="KRZ7" s="38"/>
      <c r="KSA7" s="38"/>
      <c r="KSB7" s="38"/>
      <c r="KSC7" s="38"/>
      <c r="KSD7" s="37"/>
      <c r="KSE7" s="37"/>
      <c r="KSF7" s="37"/>
      <c r="KSG7" s="37"/>
      <c r="KSH7" s="37"/>
      <c r="KSI7" s="38"/>
      <c r="KSJ7" s="38"/>
      <c r="KSK7" s="38"/>
      <c r="KSL7" s="38"/>
      <c r="KSM7" s="37"/>
      <c r="KSN7" s="37"/>
      <c r="KSO7" s="37"/>
      <c r="KSP7" s="37"/>
      <c r="KSQ7" s="37"/>
      <c r="KSR7" s="38"/>
      <c r="KSS7" s="38"/>
      <c r="KST7" s="38"/>
      <c r="KSU7" s="38"/>
      <c r="KSV7" s="37"/>
      <c r="KSW7" s="37"/>
      <c r="KSX7" s="37"/>
      <c r="KSY7" s="37"/>
      <c r="KSZ7" s="37"/>
      <c r="KTA7" s="38"/>
      <c r="KTB7" s="38"/>
      <c r="KTC7" s="38"/>
      <c r="KTD7" s="38"/>
      <c r="KTE7" s="37"/>
      <c r="KTF7" s="37"/>
      <c r="KTG7" s="37"/>
      <c r="KTH7" s="37"/>
      <c r="KTI7" s="37"/>
      <c r="KTJ7" s="38"/>
      <c r="KTK7" s="38"/>
      <c r="KTL7" s="38"/>
      <c r="KTM7" s="38"/>
      <c r="KTN7" s="37"/>
      <c r="KTO7" s="37"/>
      <c r="KTP7" s="37"/>
      <c r="KTQ7" s="37"/>
      <c r="KTR7" s="37"/>
      <c r="KTS7" s="38"/>
      <c r="KTT7" s="38"/>
      <c r="KTU7" s="38"/>
      <c r="KTV7" s="38"/>
      <c r="KTW7" s="37"/>
      <c r="KTX7" s="37"/>
      <c r="KTY7" s="37"/>
      <c r="KTZ7" s="37"/>
      <c r="KUA7" s="37"/>
      <c r="KUB7" s="38"/>
      <c r="KUC7" s="38"/>
      <c r="KUD7" s="38"/>
      <c r="KUE7" s="38"/>
      <c r="KUF7" s="37"/>
      <c r="KUG7" s="37"/>
      <c r="KUH7" s="37"/>
      <c r="KUI7" s="37"/>
      <c r="KUJ7" s="37"/>
      <c r="KUK7" s="38"/>
      <c r="KUL7" s="38"/>
      <c r="KUM7" s="38"/>
      <c r="KUN7" s="38"/>
      <c r="KUO7" s="37"/>
      <c r="KUP7" s="37"/>
      <c r="KUQ7" s="37"/>
      <c r="KUR7" s="37"/>
      <c r="KUS7" s="37"/>
      <c r="KUT7" s="38"/>
      <c r="KUU7" s="38"/>
      <c r="KUV7" s="38"/>
      <c r="KUW7" s="38"/>
      <c r="KUX7" s="37"/>
      <c r="KUY7" s="37"/>
      <c r="KUZ7" s="37"/>
      <c r="KVA7" s="37"/>
      <c r="KVB7" s="37"/>
      <c r="KVC7" s="38"/>
      <c r="KVD7" s="38"/>
      <c r="KVE7" s="38"/>
      <c r="KVF7" s="38"/>
      <c r="KVG7" s="37"/>
      <c r="KVH7" s="37"/>
      <c r="KVI7" s="37"/>
      <c r="KVJ7" s="37"/>
      <c r="KVK7" s="37"/>
      <c r="KVL7" s="38"/>
      <c r="KVM7" s="38"/>
      <c r="KVN7" s="38"/>
      <c r="KVO7" s="38"/>
      <c r="KVP7" s="37"/>
      <c r="KVQ7" s="37"/>
      <c r="KVR7" s="37"/>
      <c r="KVS7" s="37"/>
      <c r="KVT7" s="37"/>
      <c r="KVU7" s="38"/>
      <c r="KVV7" s="38"/>
      <c r="KVW7" s="38"/>
      <c r="KVX7" s="38"/>
      <c r="KVY7" s="37"/>
      <c r="KVZ7" s="37"/>
      <c r="KWA7" s="37"/>
      <c r="KWB7" s="37"/>
      <c r="KWC7" s="37"/>
      <c r="KWD7" s="38"/>
      <c r="KWE7" s="38"/>
      <c r="KWF7" s="38"/>
      <c r="KWG7" s="38"/>
      <c r="KWH7" s="37"/>
      <c r="KWI7" s="37"/>
      <c r="KWJ7" s="37"/>
      <c r="KWK7" s="37"/>
      <c r="KWL7" s="37"/>
      <c r="KWM7" s="38"/>
      <c r="KWN7" s="38"/>
      <c r="KWO7" s="38"/>
      <c r="KWP7" s="38"/>
      <c r="KWQ7" s="37"/>
      <c r="KWR7" s="37"/>
      <c r="KWS7" s="37"/>
      <c r="KWT7" s="37"/>
      <c r="KWU7" s="37"/>
      <c r="KWV7" s="38"/>
      <c r="KWW7" s="38"/>
      <c r="KWX7" s="38"/>
      <c r="KWY7" s="38"/>
      <c r="KWZ7" s="37"/>
      <c r="KXA7" s="37"/>
      <c r="KXB7" s="37"/>
      <c r="KXC7" s="37"/>
      <c r="KXD7" s="37"/>
      <c r="KXE7" s="38"/>
      <c r="KXF7" s="38"/>
      <c r="KXG7" s="38"/>
      <c r="KXH7" s="38"/>
      <c r="KXI7" s="37"/>
      <c r="KXJ7" s="37"/>
      <c r="KXK7" s="37"/>
      <c r="KXL7" s="37"/>
      <c r="KXM7" s="37"/>
      <c r="KXN7" s="38"/>
      <c r="KXO7" s="38"/>
      <c r="KXP7" s="38"/>
      <c r="KXQ7" s="38"/>
      <c r="KXR7" s="37"/>
      <c r="KXS7" s="37"/>
      <c r="KXT7" s="37"/>
      <c r="KXU7" s="37"/>
      <c r="KXV7" s="37"/>
      <c r="KXW7" s="38"/>
      <c r="KXX7" s="38"/>
      <c r="KXY7" s="38"/>
      <c r="KXZ7" s="38"/>
      <c r="KYA7" s="37"/>
      <c r="KYB7" s="37"/>
      <c r="KYC7" s="37"/>
      <c r="KYD7" s="37"/>
      <c r="KYE7" s="37"/>
      <c r="KYF7" s="38"/>
      <c r="KYG7" s="38"/>
      <c r="KYH7" s="38"/>
      <c r="KYI7" s="38"/>
      <c r="KYJ7" s="37"/>
      <c r="KYK7" s="37"/>
      <c r="KYL7" s="37"/>
      <c r="KYM7" s="37"/>
      <c r="KYN7" s="37"/>
      <c r="KYO7" s="38"/>
      <c r="KYP7" s="38"/>
      <c r="KYQ7" s="38"/>
      <c r="KYR7" s="38"/>
      <c r="KYS7" s="37"/>
      <c r="KYT7" s="37"/>
      <c r="KYU7" s="37"/>
      <c r="KYV7" s="37"/>
      <c r="KYW7" s="37"/>
      <c r="KYX7" s="38"/>
      <c r="KYY7" s="38"/>
      <c r="KYZ7" s="38"/>
      <c r="KZA7" s="38"/>
      <c r="KZB7" s="37"/>
      <c r="KZC7" s="37"/>
      <c r="KZD7" s="37"/>
      <c r="KZE7" s="37"/>
      <c r="KZF7" s="37"/>
      <c r="KZG7" s="38"/>
      <c r="KZH7" s="38"/>
      <c r="KZI7" s="38"/>
      <c r="KZJ7" s="38"/>
      <c r="KZK7" s="37"/>
      <c r="KZL7" s="37"/>
      <c r="KZM7" s="37"/>
      <c r="KZN7" s="37"/>
      <c r="KZO7" s="37"/>
      <c r="KZP7" s="38"/>
      <c r="KZQ7" s="38"/>
      <c r="KZR7" s="38"/>
      <c r="KZS7" s="38"/>
      <c r="KZT7" s="37"/>
      <c r="KZU7" s="37"/>
      <c r="KZV7" s="37"/>
      <c r="KZW7" s="37"/>
      <c r="KZX7" s="37"/>
      <c r="KZY7" s="38"/>
      <c r="KZZ7" s="38"/>
      <c r="LAA7" s="38"/>
      <c r="LAB7" s="38"/>
      <c r="LAC7" s="37"/>
      <c r="LAD7" s="37"/>
      <c r="LAE7" s="37"/>
      <c r="LAF7" s="37"/>
      <c r="LAG7" s="37"/>
      <c r="LAH7" s="38"/>
      <c r="LAI7" s="38"/>
      <c r="LAJ7" s="38"/>
      <c r="LAK7" s="38"/>
      <c r="LAL7" s="37"/>
      <c r="LAM7" s="37"/>
      <c r="LAN7" s="37"/>
      <c r="LAO7" s="37"/>
      <c r="LAP7" s="37"/>
      <c r="LAQ7" s="38"/>
      <c r="LAR7" s="38"/>
      <c r="LAS7" s="38"/>
      <c r="LAT7" s="38"/>
      <c r="LAU7" s="37"/>
      <c r="LAV7" s="37"/>
      <c r="LAW7" s="37"/>
      <c r="LAX7" s="37"/>
      <c r="LAY7" s="37"/>
      <c r="LAZ7" s="38"/>
      <c r="LBA7" s="38"/>
      <c r="LBB7" s="38"/>
      <c r="LBC7" s="38"/>
      <c r="LBD7" s="37"/>
      <c r="LBE7" s="37"/>
      <c r="LBF7" s="37"/>
      <c r="LBG7" s="37"/>
      <c r="LBH7" s="37"/>
      <c r="LBI7" s="38"/>
      <c r="LBJ7" s="38"/>
      <c r="LBK7" s="38"/>
      <c r="LBL7" s="38"/>
      <c r="LBM7" s="37"/>
      <c r="LBN7" s="37"/>
      <c r="LBO7" s="37"/>
      <c r="LBP7" s="37"/>
      <c r="LBQ7" s="37"/>
      <c r="LBR7" s="38"/>
      <c r="LBS7" s="38"/>
      <c r="LBT7" s="38"/>
      <c r="LBU7" s="38"/>
      <c r="LBV7" s="37"/>
      <c r="LBW7" s="37"/>
      <c r="LBX7" s="37"/>
      <c r="LBY7" s="37"/>
      <c r="LBZ7" s="37"/>
      <c r="LCA7" s="38"/>
      <c r="LCB7" s="38"/>
      <c r="LCC7" s="38"/>
      <c r="LCD7" s="38"/>
      <c r="LCE7" s="37"/>
      <c r="LCF7" s="37"/>
      <c r="LCG7" s="37"/>
      <c r="LCH7" s="37"/>
      <c r="LCI7" s="37"/>
      <c r="LCJ7" s="38"/>
      <c r="LCK7" s="38"/>
      <c r="LCL7" s="38"/>
      <c r="LCM7" s="38"/>
      <c r="LCN7" s="37"/>
      <c r="LCO7" s="37"/>
      <c r="LCP7" s="37"/>
      <c r="LCQ7" s="37"/>
      <c r="LCR7" s="37"/>
      <c r="LCS7" s="38"/>
      <c r="LCT7" s="38"/>
      <c r="LCU7" s="38"/>
      <c r="LCV7" s="38"/>
      <c r="LCW7" s="37"/>
      <c r="LCX7" s="37"/>
      <c r="LCY7" s="37"/>
      <c r="LCZ7" s="37"/>
      <c r="LDA7" s="37"/>
      <c r="LDB7" s="38"/>
      <c r="LDC7" s="38"/>
      <c r="LDD7" s="38"/>
      <c r="LDE7" s="38"/>
      <c r="LDF7" s="37"/>
      <c r="LDG7" s="37"/>
      <c r="LDH7" s="37"/>
      <c r="LDI7" s="37"/>
      <c r="LDJ7" s="37"/>
      <c r="LDK7" s="38"/>
      <c r="LDL7" s="38"/>
      <c r="LDM7" s="38"/>
      <c r="LDN7" s="38"/>
      <c r="LDO7" s="37"/>
      <c r="LDP7" s="37"/>
      <c r="LDQ7" s="37"/>
      <c r="LDR7" s="37"/>
      <c r="LDS7" s="37"/>
      <c r="LDT7" s="38"/>
      <c r="LDU7" s="38"/>
      <c r="LDV7" s="38"/>
      <c r="LDW7" s="38"/>
      <c r="LDX7" s="37"/>
      <c r="LDY7" s="37"/>
      <c r="LDZ7" s="37"/>
      <c r="LEA7" s="37"/>
      <c r="LEB7" s="37"/>
      <c r="LEC7" s="38"/>
      <c r="LED7" s="38"/>
      <c r="LEE7" s="38"/>
      <c r="LEF7" s="38"/>
      <c r="LEG7" s="37"/>
      <c r="LEH7" s="37"/>
      <c r="LEI7" s="37"/>
      <c r="LEJ7" s="37"/>
      <c r="LEK7" s="37"/>
      <c r="LEL7" s="38"/>
      <c r="LEM7" s="38"/>
      <c r="LEN7" s="38"/>
      <c r="LEO7" s="38"/>
      <c r="LEP7" s="37"/>
      <c r="LEQ7" s="37"/>
      <c r="LER7" s="37"/>
      <c r="LES7" s="37"/>
      <c r="LET7" s="37"/>
      <c r="LEU7" s="38"/>
      <c r="LEV7" s="38"/>
      <c r="LEW7" s="38"/>
      <c r="LEX7" s="38"/>
      <c r="LEY7" s="37"/>
      <c r="LEZ7" s="37"/>
      <c r="LFA7" s="37"/>
      <c r="LFB7" s="37"/>
      <c r="LFC7" s="37"/>
      <c r="LFD7" s="38"/>
      <c r="LFE7" s="38"/>
      <c r="LFF7" s="38"/>
      <c r="LFG7" s="38"/>
      <c r="LFH7" s="37"/>
      <c r="LFI7" s="37"/>
      <c r="LFJ7" s="37"/>
      <c r="LFK7" s="37"/>
      <c r="LFL7" s="37"/>
      <c r="LFM7" s="38"/>
      <c r="LFN7" s="38"/>
      <c r="LFO7" s="38"/>
      <c r="LFP7" s="38"/>
      <c r="LFQ7" s="37"/>
      <c r="LFR7" s="37"/>
      <c r="LFS7" s="37"/>
      <c r="LFT7" s="37"/>
      <c r="LFU7" s="37"/>
      <c r="LFV7" s="38"/>
      <c r="LFW7" s="38"/>
      <c r="LFX7" s="38"/>
      <c r="LFY7" s="38"/>
      <c r="LFZ7" s="37"/>
      <c r="LGA7" s="37"/>
      <c r="LGB7" s="37"/>
      <c r="LGC7" s="37"/>
      <c r="LGD7" s="37"/>
      <c r="LGE7" s="38"/>
      <c r="LGF7" s="38"/>
      <c r="LGG7" s="38"/>
      <c r="LGH7" s="38"/>
      <c r="LGI7" s="37"/>
      <c r="LGJ7" s="37"/>
      <c r="LGK7" s="37"/>
      <c r="LGL7" s="37"/>
      <c r="LGM7" s="37"/>
      <c r="LGN7" s="38"/>
      <c r="LGO7" s="38"/>
      <c r="LGP7" s="38"/>
      <c r="LGQ7" s="38"/>
      <c r="LGR7" s="37"/>
      <c r="LGS7" s="37"/>
      <c r="LGT7" s="37"/>
      <c r="LGU7" s="37"/>
      <c r="LGV7" s="37"/>
      <c r="LGW7" s="38"/>
      <c r="LGX7" s="38"/>
      <c r="LGY7" s="38"/>
      <c r="LGZ7" s="38"/>
      <c r="LHA7" s="37"/>
      <c r="LHB7" s="37"/>
      <c r="LHC7" s="37"/>
      <c r="LHD7" s="37"/>
      <c r="LHE7" s="37"/>
      <c r="LHF7" s="38"/>
      <c r="LHG7" s="38"/>
      <c r="LHH7" s="38"/>
      <c r="LHI7" s="38"/>
      <c r="LHJ7" s="37"/>
      <c r="LHK7" s="37"/>
      <c r="LHL7" s="37"/>
      <c r="LHM7" s="37"/>
      <c r="LHN7" s="37"/>
      <c r="LHO7" s="38"/>
      <c r="LHP7" s="38"/>
      <c r="LHQ7" s="38"/>
      <c r="LHR7" s="38"/>
      <c r="LHS7" s="37"/>
      <c r="LHT7" s="37"/>
      <c r="LHU7" s="37"/>
      <c r="LHV7" s="37"/>
      <c r="LHW7" s="37"/>
      <c r="LHX7" s="38"/>
      <c r="LHY7" s="38"/>
      <c r="LHZ7" s="38"/>
      <c r="LIA7" s="38"/>
      <c r="LIB7" s="37"/>
      <c r="LIC7" s="37"/>
      <c r="LID7" s="37"/>
      <c r="LIE7" s="37"/>
      <c r="LIF7" s="37"/>
      <c r="LIG7" s="38"/>
      <c r="LIH7" s="38"/>
      <c r="LII7" s="38"/>
      <c r="LIJ7" s="38"/>
      <c r="LIK7" s="37"/>
      <c r="LIL7" s="37"/>
      <c r="LIM7" s="37"/>
      <c r="LIN7" s="37"/>
      <c r="LIO7" s="37"/>
      <c r="LIP7" s="38"/>
      <c r="LIQ7" s="38"/>
      <c r="LIR7" s="38"/>
      <c r="LIS7" s="38"/>
      <c r="LIT7" s="37"/>
      <c r="LIU7" s="37"/>
      <c r="LIV7" s="37"/>
      <c r="LIW7" s="37"/>
      <c r="LIX7" s="37"/>
      <c r="LIY7" s="38"/>
      <c r="LIZ7" s="38"/>
      <c r="LJA7" s="38"/>
      <c r="LJB7" s="38"/>
      <c r="LJC7" s="37"/>
      <c r="LJD7" s="37"/>
      <c r="LJE7" s="37"/>
      <c r="LJF7" s="37"/>
      <c r="LJG7" s="37"/>
      <c r="LJH7" s="38"/>
      <c r="LJI7" s="38"/>
      <c r="LJJ7" s="38"/>
      <c r="LJK7" s="38"/>
      <c r="LJL7" s="37"/>
      <c r="LJM7" s="37"/>
      <c r="LJN7" s="37"/>
      <c r="LJO7" s="37"/>
      <c r="LJP7" s="37"/>
      <c r="LJQ7" s="38"/>
      <c r="LJR7" s="38"/>
      <c r="LJS7" s="38"/>
      <c r="LJT7" s="38"/>
      <c r="LJU7" s="37"/>
      <c r="LJV7" s="37"/>
      <c r="LJW7" s="37"/>
      <c r="LJX7" s="37"/>
      <c r="LJY7" s="37"/>
      <c r="LJZ7" s="38"/>
      <c r="LKA7" s="38"/>
      <c r="LKB7" s="38"/>
      <c r="LKC7" s="38"/>
      <c r="LKD7" s="37"/>
      <c r="LKE7" s="37"/>
      <c r="LKF7" s="37"/>
      <c r="LKG7" s="37"/>
      <c r="LKH7" s="37"/>
      <c r="LKI7" s="38"/>
      <c r="LKJ7" s="38"/>
      <c r="LKK7" s="38"/>
      <c r="LKL7" s="38"/>
      <c r="LKM7" s="37"/>
      <c r="LKN7" s="37"/>
      <c r="LKO7" s="37"/>
      <c r="LKP7" s="37"/>
      <c r="LKQ7" s="37"/>
      <c r="LKR7" s="38"/>
      <c r="LKS7" s="38"/>
      <c r="LKT7" s="38"/>
      <c r="LKU7" s="38"/>
      <c r="LKV7" s="37"/>
      <c r="LKW7" s="37"/>
      <c r="LKX7" s="37"/>
      <c r="LKY7" s="37"/>
      <c r="LKZ7" s="37"/>
      <c r="LLA7" s="38"/>
      <c r="LLB7" s="38"/>
      <c r="LLC7" s="38"/>
      <c r="LLD7" s="38"/>
      <c r="LLE7" s="37"/>
      <c r="LLF7" s="37"/>
      <c r="LLG7" s="37"/>
      <c r="LLH7" s="37"/>
      <c r="LLI7" s="37"/>
      <c r="LLJ7" s="38"/>
      <c r="LLK7" s="38"/>
      <c r="LLL7" s="38"/>
      <c r="LLM7" s="38"/>
      <c r="LLN7" s="37"/>
      <c r="LLO7" s="37"/>
      <c r="LLP7" s="37"/>
      <c r="LLQ7" s="37"/>
      <c r="LLR7" s="37"/>
      <c r="LLS7" s="38"/>
      <c r="LLT7" s="38"/>
      <c r="LLU7" s="38"/>
      <c r="LLV7" s="38"/>
      <c r="LLW7" s="37"/>
      <c r="LLX7" s="37"/>
      <c r="LLY7" s="37"/>
      <c r="LLZ7" s="37"/>
      <c r="LMA7" s="37"/>
      <c r="LMB7" s="38"/>
      <c r="LMC7" s="38"/>
      <c r="LMD7" s="38"/>
      <c r="LME7" s="38"/>
      <c r="LMF7" s="37"/>
      <c r="LMG7" s="37"/>
      <c r="LMH7" s="37"/>
      <c r="LMI7" s="37"/>
      <c r="LMJ7" s="37"/>
      <c r="LMK7" s="38"/>
      <c r="LML7" s="38"/>
      <c r="LMM7" s="38"/>
      <c r="LMN7" s="38"/>
      <c r="LMO7" s="37"/>
      <c r="LMP7" s="37"/>
      <c r="LMQ7" s="37"/>
      <c r="LMR7" s="37"/>
      <c r="LMS7" s="37"/>
      <c r="LMT7" s="38"/>
      <c r="LMU7" s="38"/>
      <c r="LMV7" s="38"/>
      <c r="LMW7" s="38"/>
      <c r="LMX7" s="37"/>
      <c r="LMY7" s="37"/>
      <c r="LMZ7" s="37"/>
      <c r="LNA7" s="37"/>
      <c r="LNB7" s="37"/>
      <c r="LNC7" s="38"/>
      <c r="LND7" s="38"/>
      <c r="LNE7" s="38"/>
      <c r="LNF7" s="38"/>
      <c r="LNG7" s="37"/>
      <c r="LNH7" s="37"/>
      <c r="LNI7" s="37"/>
      <c r="LNJ7" s="37"/>
      <c r="LNK7" s="37"/>
      <c r="LNL7" s="38"/>
      <c r="LNM7" s="38"/>
      <c r="LNN7" s="38"/>
      <c r="LNO7" s="38"/>
      <c r="LNP7" s="37"/>
      <c r="LNQ7" s="37"/>
      <c r="LNR7" s="37"/>
      <c r="LNS7" s="37"/>
      <c r="LNT7" s="37"/>
      <c r="LNU7" s="38"/>
      <c r="LNV7" s="38"/>
      <c r="LNW7" s="38"/>
      <c r="LNX7" s="38"/>
      <c r="LNY7" s="37"/>
      <c r="LNZ7" s="37"/>
      <c r="LOA7" s="37"/>
      <c r="LOB7" s="37"/>
      <c r="LOC7" s="37"/>
      <c r="LOD7" s="38"/>
      <c r="LOE7" s="38"/>
      <c r="LOF7" s="38"/>
      <c r="LOG7" s="38"/>
      <c r="LOH7" s="37"/>
      <c r="LOI7" s="37"/>
      <c r="LOJ7" s="37"/>
      <c r="LOK7" s="37"/>
      <c r="LOL7" s="37"/>
      <c r="LOM7" s="38"/>
      <c r="LON7" s="38"/>
      <c r="LOO7" s="38"/>
      <c r="LOP7" s="38"/>
      <c r="LOQ7" s="37"/>
      <c r="LOR7" s="37"/>
      <c r="LOS7" s="37"/>
      <c r="LOT7" s="37"/>
      <c r="LOU7" s="37"/>
      <c r="LOV7" s="38"/>
      <c r="LOW7" s="38"/>
      <c r="LOX7" s="38"/>
      <c r="LOY7" s="38"/>
      <c r="LOZ7" s="37"/>
      <c r="LPA7" s="37"/>
      <c r="LPB7" s="37"/>
      <c r="LPC7" s="37"/>
      <c r="LPD7" s="37"/>
      <c r="LPE7" s="38"/>
      <c r="LPF7" s="38"/>
      <c r="LPG7" s="38"/>
      <c r="LPH7" s="38"/>
      <c r="LPI7" s="37"/>
      <c r="LPJ7" s="37"/>
      <c r="LPK7" s="37"/>
      <c r="LPL7" s="37"/>
      <c r="LPM7" s="37"/>
      <c r="LPN7" s="38"/>
      <c r="LPO7" s="38"/>
      <c r="LPP7" s="38"/>
      <c r="LPQ7" s="38"/>
      <c r="LPR7" s="37"/>
      <c r="LPS7" s="37"/>
      <c r="LPT7" s="37"/>
      <c r="LPU7" s="37"/>
      <c r="LPV7" s="37"/>
      <c r="LPW7" s="38"/>
      <c r="LPX7" s="38"/>
      <c r="LPY7" s="38"/>
      <c r="LPZ7" s="38"/>
      <c r="LQA7" s="37"/>
      <c r="LQB7" s="37"/>
      <c r="LQC7" s="37"/>
      <c r="LQD7" s="37"/>
      <c r="LQE7" s="37"/>
      <c r="LQF7" s="38"/>
      <c r="LQG7" s="38"/>
      <c r="LQH7" s="38"/>
      <c r="LQI7" s="38"/>
      <c r="LQJ7" s="37"/>
      <c r="LQK7" s="37"/>
      <c r="LQL7" s="37"/>
      <c r="LQM7" s="37"/>
      <c r="LQN7" s="37"/>
      <c r="LQO7" s="38"/>
      <c r="LQP7" s="38"/>
      <c r="LQQ7" s="38"/>
      <c r="LQR7" s="38"/>
      <c r="LQS7" s="37"/>
      <c r="LQT7" s="37"/>
      <c r="LQU7" s="37"/>
      <c r="LQV7" s="37"/>
      <c r="LQW7" s="37"/>
      <c r="LQX7" s="38"/>
      <c r="LQY7" s="38"/>
      <c r="LQZ7" s="38"/>
      <c r="LRA7" s="38"/>
      <c r="LRB7" s="37"/>
      <c r="LRC7" s="37"/>
      <c r="LRD7" s="37"/>
      <c r="LRE7" s="37"/>
      <c r="LRF7" s="37"/>
      <c r="LRG7" s="38"/>
      <c r="LRH7" s="38"/>
      <c r="LRI7" s="38"/>
      <c r="LRJ7" s="38"/>
      <c r="LRK7" s="37"/>
      <c r="LRL7" s="37"/>
      <c r="LRM7" s="37"/>
      <c r="LRN7" s="37"/>
      <c r="LRO7" s="37"/>
      <c r="LRP7" s="38"/>
      <c r="LRQ7" s="38"/>
      <c r="LRR7" s="38"/>
      <c r="LRS7" s="38"/>
      <c r="LRT7" s="37"/>
      <c r="LRU7" s="37"/>
      <c r="LRV7" s="37"/>
      <c r="LRW7" s="37"/>
      <c r="LRX7" s="37"/>
      <c r="LRY7" s="38"/>
      <c r="LRZ7" s="38"/>
      <c r="LSA7" s="38"/>
      <c r="LSB7" s="38"/>
      <c r="LSC7" s="37"/>
      <c r="LSD7" s="37"/>
      <c r="LSE7" s="37"/>
      <c r="LSF7" s="37"/>
      <c r="LSG7" s="37"/>
      <c r="LSH7" s="38"/>
      <c r="LSI7" s="38"/>
      <c r="LSJ7" s="38"/>
      <c r="LSK7" s="38"/>
      <c r="LSL7" s="37"/>
      <c r="LSM7" s="37"/>
      <c r="LSN7" s="37"/>
      <c r="LSO7" s="37"/>
      <c r="LSP7" s="37"/>
      <c r="LSQ7" s="38"/>
      <c r="LSR7" s="38"/>
      <c r="LSS7" s="38"/>
      <c r="LST7" s="38"/>
      <c r="LSU7" s="37"/>
      <c r="LSV7" s="37"/>
      <c r="LSW7" s="37"/>
      <c r="LSX7" s="37"/>
      <c r="LSY7" s="37"/>
      <c r="LSZ7" s="38"/>
      <c r="LTA7" s="38"/>
      <c r="LTB7" s="38"/>
      <c r="LTC7" s="38"/>
      <c r="LTD7" s="37"/>
      <c r="LTE7" s="37"/>
      <c r="LTF7" s="37"/>
      <c r="LTG7" s="37"/>
      <c r="LTH7" s="37"/>
      <c r="LTI7" s="38"/>
      <c r="LTJ7" s="38"/>
      <c r="LTK7" s="38"/>
      <c r="LTL7" s="38"/>
      <c r="LTM7" s="37"/>
      <c r="LTN7" s="37"/>
      <c r="LTO7" s="37"/>
      <c r="LTP7" s="37"/>
      <c r="LTQ7" s="37"/>
      <c r="LTR7" s="38"/>
      <c r="LTS7" s="38"/>
      <c r="LTT7" s="38"/>
      <c r="LTU7" s="38"/>
      <c r="LTV7" s="37"/>
      <c r="LTW7" s="37"/>
      <c r="LTX7" s="37"/>
      <c r="LTY7" s="37"/>
      <c r="LTZ7" s="37"/>
      <c r="LUA7" s="38"/>
      <c r="LUB7" s="38"/>
      <c r="LUC7" s="38"/>
      <c r="LUD7" s="38"/>
      <c r="LUE7" s="37"/>
      <c r="LUF7" s="37"/>
      <c r="LUG7" s="37"/>
      <c r="LUH7" s="37"/>
      <c r="LUI7" s="37"/>
      <c r="LUJ7" s="38"/>
      <c r="LUK7" s="38"/>
      <c r="LUL7" s="38"/>
      <c r="LUM7" s="38"/>
      <c r="LUN7" s="37"/>
      <c r="LUO7" s="37"/>
      <c r="LUP7" s="37"/>
      <c r="LUQ7" s="37"/>
      <c r="LUR7" s="37"/>
      <c r="LUS7" s="38"/>
      <c r="LUT7" s="38"/>
      <c r="LUU7" s="38"/>
      <c r="LUV7" s="38"/>
      <c r="LUW7" s="37"/>
      <c r="LUX7" s="37"/>
      <c r="LUY7" s="37"/>
      <c r="LUZ7" s="37"/>
      <c r="LVA7" s="37"/>
      <c r="LVB7" s="38"/>
      <c r="LVC7" s="38"/>
      <c r="LVD7" s="38"/>
      <c r="LVE7" s="38"/>
      <c r="LVF7" s="37"/>
      <c r="LVG7" s="37"/>
      <c r="LVH7" s="37"/>
      <c r="LVI7" s="37"/>
      <c r="LVJ7" s="37"/>
      <c r="LVK7" s="38"/>
      <c r="LVL7" s="38"/>
      <c r="LVM7" s="38"/>
      <c r="LVN7" s="38"/>
      <c r="LVO7" s="37"/>
      <c r="LVP7" s="37"/>
      <c r="LVQ7" s="37"/>
      <c r="LVR7" s="37"/>
      <c r="LVS7" s="37"/>
      <c r="LVT7" s="38"/>
      <c r="LVU7" s="38"/>
      <c r="LVV7" s="38"/>
      <c r="LVW7" s="38"/>
      <c r="LVX7" s="37"/>
      <c r="LVY7" s="37"/>
      <c r="LVZ7" s="37"/>
      <c r="LWA7" s="37"/>
      <c r="LWB7" s="37"/>
      <c r="LWC7" s="38"/>
      <c r="LWD7" s="38"/>
      <c r="LWE7" s="38"/>
      <c r="LWF7" s="38"/>
      <c r="LWG7" s="37"/>
      <c r="LWH7" s="37"/>
      <c r="LWI7" s="37"/>
      <c r="LWJ7" s="37"/>
      <c r="LWK7" s="37"/>
      <c r="LWL7" s="38"/>
      <c r="LWM7" s="38"/>
      <c r="LWN7" s="38"/>
      <c r="LWO7" s="38"/>
      <c r="LWP7" s="37"/>
      <c r="LWQ7" s="37"/>
      <c r="LWR7" s="37"/>
      <c r="LWS7" s="37"/>
      <c r="LWT7" s="37"/>
      <c r="LWU7" s="38"/>
      <c r="LWV7" s="38"/>
      <c r="LWW7" s="38"/>
      <c r="LWX7" s="38"/>
      <c r="LWY7" s="37"/>
      <c r="LWZ7" s="37"/>
      <c r="LXA7" s="37"/>
      <c r="LXB7" s="37"/>
      <c r="LXC7" s="37"/>
      <c r="LXD7" s="38"/>
      <c r="LXE7" s="38"/>
      <c r="LXF7" s="38"/>
      <c r="LXG7" s="38"/>
      <c r="LXH7" s="37"/>
      <c r="LXI7" s="37"/>
      <c r="LXJ7" s="37"/>
      <c r="LXK7" s="37"/>
      <c r="LXL7" s="37"/>
      <c r="LXM7" s="38"/>
      <c r="LXN7" s="38"/>
      <c r="LXO7" s="38"/>
      <c r="LXP7" s="38"/>
      <c r="LXQ7" s="37"/>
      <c r="LXR7" s="37"/>
      <c r="LXS7" s="37"/>
      <c r="LXT7" s="37"/>
      <c r="LXU7" s="37"/>
      <c r="LXV7" s="38"/>
      <c r="LXW7" s="38"/>
      <c r="LXX7" s="38"/>
      <c r="LXY7" s="38"/>
      <c r="LXZ7" s="37"/>
      <c r="LYA7" s="37"/>
      <c r="LYB7" s="37"/>
      <c r="LYC7" s="37"/>
      <c r="LYD7" s="37"/>
      <c r="LYE7" s="38"/>
      <c r="LYF7" s="38"/>
      <c r="LYG7" s="38"/>
      <c r="LYH7" s="38"/>
      <c r="LYI7" s="37"/>
      <c r="LYJ7" s="37"/>
      <c r="LYK7" s="37"/>
      <c r="LYL7" s="37"/>
      <c r="LYM7" s="37"/>
      <c r="LYN7" s="38"/>
      <c r="LYO7" s="38"/>
      <c r="LYP7" s="38"/>
      <c r="LYQ7" s="38"/>
      <c r="LYR7" s="37"/>
      <c r="LYS7" s="37"/>
      <c r="LYT7" s="37"/>
      <c r="LYU7" s="37"/>
      <c r="LYV7" s="37"/>
      <c r="LYW7" s="38"/>
      <c r="LYX7" s="38"/>
      <c r="LYY7" s="38"/>
      <c r="LYZ7" s="38"/>
      <c r="LZA7" s="37"/>
      <c r="LZB7" s="37"/>
      <c r="LZC7" s="37"/>
      <c r="LZD7" s="37"/>
      <c r="LZE7" s="37"/>
      <c r="LZF7" s="38"/>
      <c r="LZG7" s="38"/>
      <c r="LZH7" s="38"/>
      <c r="LZI7" s="38"/>
      <c r="LZJ7" s="37"/>
      <c r="LZK7" s="37"/>
      <c r="LZL7" s="37"/>
      <c r="LZM7" s="37"/>
      <c r="LZN7" s="37"/>
      <c r="LZO7" s="38"/>
      <c r="LZP7" s="38"/>
      <c r="LZQ7" s="38"/>
      <c r="LZR7" s="38"/>
      <c r="LZS7" s="37"/>
      <c r="LZT7" s="37"/>
      <c r="LZU7" s="37"/>
      <c r="LZV7" s="37"/>
      <c r="LZW7" s="37"/>
      <c r="LZX7" s="38"/>
      <c r="LZY7" s="38"/>
      <c r="LZZ7" s="38"/>
      <c r="MAA7" s="38"/>
      <c r="MAB7" s="37"/>
      <c r="MAC7" s="37"/>
      <c r="MAD7" s="37"/>
      <c r="MAE7" s="37"/>
      <c r="MAF7" s="37"/>
      <c r="MAG7" s="38"/>
      <c r="MAH7" s="38"/>
      <c r="MAI7" s="38"/>
      <c r="MAJ7" s="38"/>
      <c r="MAK7" s="37"/>
      <c r="MAL7" s="37"/>
      <c r="MAM7" s="37"/>
      <c r="MAN7" s="37"/>
      <c r="MAO7" s="37"/>
      <c r="MAP7" s="38"/>
      <c r="MAQ7" s="38"/>
      <c r="MAR7" s="38"/>
      <c r="MAS7" s="38"/>
      <c r="MAT7" s="37"/>
      <c r="MAU7" s="37"/>
      <c r="MAV7" s="37"/>
      <c r="MAW7" s="37"/>
      <c r="MAX7" s="37"/>
      <c r="MAY7" s="38"/>
      <c r="MAZ7" s="38"/>
      <c r="MBA7" s="38"/>
      <c r="MBB7" s="38"/>
      <c r="MBC7" s="37"/>
      <c r="MBD7" s="37"/>
      <c r="MBE7" s="37"/>
      <c r="MBF7" s="37"/>
      <c r="MBG7" s="37"/>
      <c r="MBH7" s="38"/>
      <c r="MBI7" s="38"/>
      <c r="MBJ7" s="38"/>
      <c r="MBK7" s="38"/>
      <c r="MBL7" s="37"/>
      <c r="MBM7" s="37"/>
      <c r="MBN7" s="37"/>
      <c r="MBO7" s="37"/>
      <c r="MBP7" s="37"/>
      <c r="MBQ7" s="38"/>
      <c r="MBR7" s="38"/>
      <c r="MBS7" s="38"/>
      <c r="MBT7" s="38"/>
      <c r="MBU7" s="37"/>
      <c r="MBV7" s="37"/>
      <c r="MBW7" s="37"/>
      <c r="MBX7" s="37"/>
      <c r="MBY7" s="37"/>
      <c r="MBZ7" s="38"/>
      <c r="MCA7" s="38"/>
      <c r="MCB7" s="38"/>
      <c r="MCC7" s="38"/>
      <c r="MCD7" s="37"/>
      <c r="MCE7" s="37"/>
      <c r="MCF7" s="37"/>
      <c r="MCG7" s="37"/>
      <c r="MCH7" s="37"/>
      <c r="MCI7" s="38"/>
      <c r="MCJ7" s="38"/>
      <c r="MCK7" s="38"/>
      <c r="MCL7" s="38"/>
      <c r="MCM7" s="37"/>
      <c r="MCN7" s="37"/>
      <c r="MCO7" s="37"/>
      <c r="MCP7" s="37"/>
      <c r="MCQ7" s="37"/>
      <c r="MCR7" s="38"/>
      <c r="MCS7" s="38"/>
      <c r="MCT7" s="38"/>
      <c r="MCU7" s="38"/>
      <c r="MCV7" s="37"/>
      <c r="MCW7" s="37"/>
      <c r="MCX7" s="37"/>
      <c r="MCY7" s="37"/>
      <c r="MCZ7" s="37"/>
      <c r="MDA7" s="38"/>
      <c r="MDB7" s="38"/>
      <c r="MDC7" s="38"/>
      <c r="MDD7" s="38"/>
      <c r="MDE7" s="37"/>
      <c r="MDF7" s="37"/>
      <c r="MDG7" s="37"/>
      <c r="MDH7" s="37"/>
      <c r="MDI7" s="37"/>
      <c r="MDJ7" s="38"/>
      <c r="MDK7" s="38"/>
      <c r="MDL7" s="38"/>
      <c r="MDM7" s="38"/>
      <c r="MDN7" s="37"/>
      <c r="MDO7" s="37"/>
      <c r="MDP7" s="37"/>
      <c r="MDQ7" s="37"/>
      <c r="MDR7" s="37"/>
      <c r="MDS7" s="38"/>
      <c r="MDT7" s="38"/>
      <c r="MDU7" s="38"/>
      <c r="MDV7" s="38"/>
      <c r="MDW7" s="37"/>
      <c r="MDX7" s="37"/>
      <c r="MDY7" s="37"/>
      <c r="MDZ7" s="37"/>
      <c r="MEA7" s="37"/>
      <c r="MEB7" s="38"/>
      <c r="MEC7" s="38"/>
      <c r="MED7" s="38"/>
      <c r="MEE7" s="38"/>
      <c r="MEF7" s="37"/>
      <c r="MEG7" s="37"/>
      <c r="MEH7" s="37"/>
      <c r="MEI7" s="37"/>
      <c r="MEJ7" s="37"/>
      <c r="MEK7" s="38"/>
      <c r="MEL7" s="38"/>
      <c r="MEM7" s="38"/>
      <c r="MEN7" s="38"/>
      <c r="MEO7" s="37"/>
      <c r="MEP7" s="37"/>
      <c r="MEQ7" s="37"/>
      <c r="MER7" s="37"/>
      <c r="MES7" s="37"/>
      <c r="MET7" s="38"/>
      <c r="MEU7" s="38"/>
      <c r="MEV7" s="38"/>
      <c r="MEW7" s="38"/>
      <c r="MEX7" s="37"/>
      <c r="MEY7" s="37"/>
      <c r="MEZ7" s="37"/>
      <c r="MFA7" s="37"/>
      <c r="MFB7" s="37"/>
      <c r="MFC7" s="38"/>
      <c r="MFD7" s="38"/>
      <c r="MFE7" s="38"/>
      <c r="MFF7" s="38"/>
      <c r="MFG7" s="37"/>
      <c r="MFH7" s="37"/>
      <c r="MFI7" s="37"/>
      <c r="MFJ7" s="37"/>
      <c r="MFK7" s="37"/>
      <c r="MFL7" s="38"/>
      <c r="MFM7" s="38"/>
      <c r="MFN7" s="38"/>
      <c r="MFO7" s="38"/>
      <c r="MFP7" s="37"/>
      <c r="MFQ7" s="37"/>
      <c r="MFR7" s="37"/>
      <c r="MFS7" s="37"/>
      <c r="MFT7" s="37"/>
      <c r="MFU7" s="38"/>
      <c r="MFV7" s="38"/>
      <c r="MFW7" s="38"/>
      <c r="MFX7" s="38"/>
      <c r="MFY7" s="37"/>
      <c r="MFZ7" s="37"/>
      <c r="MGA7" s="37"/>
      <c r="MGB7" s="37"/>
      <c r="MGC7" s="37"/>
      <c r="MGD7" s="38"/>
      <c r="MGE7" s="38"/>
      <c r="MGF7" s="38"/>
      <c r="MGG7" s="38"/>
      <c r="MGH7" s="37"/>
      <c r="MGI7" s="37"/>
      <c r="MGJ7" s="37"/>
      <c r="MGK7" s="37"/>
      <c r="MGL7" s="37"/>
      <c r="MGM7" s="38"/>
      <c r="MGN7" s="38"/>
      <c r="MGO7" s="38"/>
      <c r="MGP7" s="38"/>
      <c r="MGQ7" s="37"/>
      <c r="MGR7" s="37"/>
      <c r="MGS7" s="37"/>
      <c r="MGT7" s="37"/>
      <c r="MGU7" s="37"/>
      <c r="MGV7" s="38"/>
      <c r="MGW7" s="38"/>
      <c r="MGX7" s="38"/>
      <c r="MGY7" s="38"/>
      <c r="MGZ7" s="37"/>
      <c r="MHA7" s="37"/>
      <c r="MHB7" s="37"/>
      <c r="MHC7" s="37"/>
      <c r="MHD7" s="37"/>
      <c r="MHE7" s="38"/>
      <c r="MHF7" s="38"/>
      <c r="MHG7" s="38"/>
      <c r="MHH7" s="38"/>
      <c r="MHI7" s="37"/>
      <c r="MHJ7" s="37"/>
      <c r="MHK7" s="37"/>
      <c r="MHL7" s="37"/>
      <c r="MHM7" s="37"/>
      <c r="MHN7" s="38"/>
      <c r="MHO7" s="38"/>
      <c r="MHP7" s="38"/>
      <c r="MHQ7" s="38"/>
      <c r="MHR7" s="37"/>
      <c r="MHS7" s="37"/>
      <c r="MHT7" s="37"/>
      <c r="MHU7" s="37"/>
      <c r="MHV7" s="37"/>
      <c r="MHW7" s="38"/>
      <c r="MHX7" s="38"/>
      <c r="MHY7" s="38"/>
      <c r="MHZ7" s="38"/>
      <c r="MIA7" s="37"/>
      <c r="MIB7" s="37"/>
      <c r="MIC7" s="37"/>
      <c r="MID7" s="37"/>
      <c r="MIE7" s="37"/>
      <c r="MIF7" s="38"/>
      <c r="MIG7" s="38"/>
      <c r="MIH7" s="38"/>
      <c r="MII7" s="38"/>
      <c r="MIJ7" s="37"/>
      <c r="MIK7" s="37"/>
      <c r="MIL7" s="37"/>
      <c r="MIM7" s="37"/>
      <c r="MIN7" s="37"/>
      <c r="MIO7" s="38"/>
      <c r="MIP7" s="38"/>
      <c r="MIQ7" s="38"/>
      <c r="MIR7" s="38"/>
      <c r="MIS7" s="37"/>
      <c r="MIT7" s="37"/>
      <c r="MIU7" s="37"/>
      <c r="MIV7" s="37"/>
      <c r="MIW7" s="37"/>
      <c r="MIX7" s="38"/>
      <c r="MIY7" s="38"/>
      <c r="MIZ7" s="38"/>
      <c r="MJA7" s="38"/>
      <c r="MJB7" s="37"/>
      <c r="MJC7" s="37"/>
      <c r="MJD7" s="37"/>
      <c r="MJE7" s="37"/>
      <c r="MJF7" s="37"/>
      <c r="MJG7" s="38"/>
      <c r="MJH7" s="38"/>
      <c r="MJI7" s="38"/>
      <c r="MJJ7" s="38"/>
      <c r="MJK7" s="37"/>
      <c r="MJL7" s="37"/>
      <c r="MJM7" s="37"/>
      <c r="MJN7" s="37"/>
      <c r="MJO7" s="37"/>
      <c r="MJP7" s="38"/>
      <c r="MJQ7" s="38"/>
      <c r="MJR7" s="38"/>
      <c r="MJS7" s="38"/>
      <c r="MJT7" s="37"/>
      <c r="MJU7" s="37"/>
      <c r="MJV7" s="37"/>
      <c r="MJW7" s="37"/>
      <c r="MJX7" s="37"/>
      <c r="MJY7" s="38"/>
      <c r="MJZ7" s="38"/>
      <c r="MKA7" s="38"/>
      <c r="MKB7" s="38"/>
      <c r="MKC7" s="37"/>
      <c r="MKD7" s="37"/>
      <c r="MKE7" s="37"/>
      <c r="MKF7" s="37"/>
      <c r="MKG7" s="37"/>
      <c r="MKH7" s="38"/>
      <c r="MKI7" s="38"/>
      <c r="MKJ7" s="38"/>
      <c r="MKK7" s="38"/>
      <c r="MKL7" s="37"/>
      <c r="MKM7" s="37"/>
      <c r="MKN7" s="37"/>
      <c r="MKO7" s="37"/>
      <c r="MKP7" s="37"/>
      <c r="MKQ7" s="38"/>
      <c r="MKR7" s="38"/>
      <c r="MKS7" s="38"/>
      <c r="MKT7" s="38"/>
      <c r="MKU7" s="37"/>
      <c r="MKV7" s="37"/>
      <c r="MKW7" s="37"/>
      <c r="MKX7" s="37"/>
      <c r="MKY7" s="37"/>
      <c r="MKZ7" s="38"/>
      <c r="MLA7" s="38"/>
      <c r="MLB7" s="38"/>
      <c r="MLC7" s="38"/>
      <c r="MLD7" s="37"/>
      <c r="MLE7" s="37"/>
      <c r="MLF7" s="37"/>
      <c r="MLG7" s="37"/>
      <c r="MLH7" s="37"/>
      <c r="MLI7" s="38"/>
      <c r="MLJ7" s="38"/>
      <c r="MLK7" s="38"/>
      <c r="MLL7" s="38"/>
      <c r="MLM7" s="37"/>
      <c r="MLN7" s="37"/>
      <c r="MLO7" s="37"/>
      <c r="MLP7" s="37"/>
      <c r="MLQ7" s="37"/>
      <c r="MLR7" s="38"/>
      <c r="MLS7" s="38"/>
      <c r="MLT7" s="38"/>
      <c r="MLU7" s="38"/>
      <c r="MLV7" s="37"/>
      <c r="MLW7" s="37"/>
      <c r="MLX7" s="37"/>
      <c r="MLY7" s="37"/>
      <c r="MLZ7" s="37"/>
      <c r="MMA7" s="38"/>
      <c r="MMB7" s="38"/>
      <c r="MMC7" s="38"/>
      <c r="MMD7" s="38"/>
      <c r="MME7" s="37"/>
      <c r="MMF7" s="37"/>
      <c r="MMG7" s="37"/>
      <c r="MMH7" s="37"/>
      <c r="MMI7" s="37"/>
      <c r="MMJ7" s="38"/>
      <c r="MMK7" s="38"/>
      <c r="MML7" s="38"/>
      <c r="MMM7" s="38"/>
      <c r="MMN7" s="37"/>
      <c r="MMO7" s="37"/>
      <c r="MMP7" s="37"/>
      <c r="MMQ7" s="37"/>
      <c r="MMR7" s="37"/>
      <c r="MMS7" s="38"/>
      <c r="MMT7" s="38"/>
      <c r="MMU7" s="38"/>
      <c r="MMV7" s="38"/>
      <c r="MMW7" s="37"/>
      <c r="MMX7" s="37"/>
      <c r="MMY7" s="37"/>
      <c r="MMZ7" s="37"/>
      <c r="MNA7" s="37"/>
      <c r="MNB7" s="38"/>
      <c r="MNC7" s="38"/>
      <c r="MND7" s="38"/>
      <c r="MNE7" s="38"/>
      <c r="MNF7" s="37"/>
      <c r="MNG7" s="37"/>
      <c r="MNH7" s="37"/>
      <c r="MNI7" s="37"/>
      <c r="MNJ7" s="37"/>
      <c r="MNK7" s="38"/>
      <c r="MNL7" s="38"/>
      <c r="MNM7" s="38"/>
      <c r="MNN7" s="38"/>
      <c r="MNO7" s="37"/>
      <c r="MNP7" s="37"/>
      <c r="MNQ7" s="37"/>
      <c r="MNR7" s="37"/>
      <c r="MNS7" s="37"/>
      <c r="MNT7" s="38"/>
      <c r="MNU7" s="38"/>
      <c r="MNV7" s="38"/>
      <c r="MNW7" s="38"/>
      <c r="MNX7" s="37"/>
      <c r="MNY7" s="37"/>
      <c r="MNZ7" s="37"/>
      <c r="MOA7" s="37"/>
      <c r="MOB7" s="37"/>
      <c r="MOC7" s="38"/>
      <c r="MOD7" s="38"/>
      <c r="MOE7" s="38"/>
      <c r="MOF7" s="38"/>
      <c r="MOG7" s="37"/>
      <c r="MOH7" s="37"/>
      <c r="MOI7" s="37"/>
      <c r="MOJ7" s="37"/>
      <c r="MOK7" s="37"/>
      <c r="MOL7" s="38"/>
      <c r="MOM7" s="38"/>
      <c r="MON7" s="38"/>
      <c r="MOO7" s="38"/>
      <c r="MOP7" s="37"/>
      <c r="MOQ7" s="37"/>
      <c r="MOR7" s="37"/>
      <c r="MOS7" s="37"/>
      <c r="MOT7" s="37"/>
      <c r="MOU7" s="38"/>
      <c r="MOV7" s="38"/>
      <c r="MOW7" s="38"/>
      <c r="MOX7" s="38"/>
      <c r="MOY7" s="37"/>
      <c r="MOZ7" s="37"/>
      <c r="MPA7" s="37"/>
      <c r="MPB7" s="37"/>
      <c r="MPC7" s="37"/>
      <c r="MPD7" s="38"/>
      <c r="MPE7" s="38"/>
      <c r="MPF7" s="38"/>
      <c r="MPG7" s="38"/>
      <c r="MPH7" s="37"/>
      <c r="MPI7" s="37"/>
      <c r="MPJ7" s="37"/>
      <c r="MPK7" s="37"/>
      <c r="MPL7" s="37"/>
      <c r="MPM7" s="38"/>
      <c r="MPN7" s="38"/>
      <c r="MPO7" s="38"/>
      <c r="MPP7" s="38"/>
      <c r="MPQ7" s="37"/>
      <c r="MPR7" s="37"/>
      <c r="MPS7" s="37"/>
      <c r="MPT7" s="37"/>
      <c r="MPU7" s="37"/>
      <c r="MPV7" s="38"/>
      <c r="MPW7" s="38"/>
      <c r="MPX7" s="38"/>
      <c r="MPY7" s="38"/>
      <c r="MPZ7" s="37"/>
      <c r="MQA7" s="37"/>
      <c r="MQB7" s="37"/>
      <c r="MQC7" s="37"/>
      <c r="MQD7" s="37"/>
      <c r="MQE7" s="38"/>
      <c r="MQF7" s="38"/>
      <c r="MQG7" s="38"/>
      <c r="MQH7" s="38"/>
      <c r="MQI7" s="37"/>
      <c r="MQJ7" s="37"/>
      <c r="MQK7" s="37"/>
      <c r="MQL7" s="37"/>
      <c r="MQM7" s="37"/>
      <c r="MQN7" s="38"/>
      <c r="MQO7" s="38"/>
      <c r="MQP7" s="38"/>
      <c r="MQQ7" s="38"/>
      <c r="MQR7" s="37"/>
      <c r="MQS7" s="37"/>
      <c r="MQT7" s="37"/>
      <c r="MQU7" s="37"/>
      <c r="MQV7" s="37"/>
      <c r="MQW7" s="38"/>
      <c r="MQX7" s="38"/>
      <c r="MQY7" s="38"/>
      <c r="MQZ7" s="38"/>
      <c r="MRA7" s="37"/>
      <c r="MRB7" s="37"/>
      <c r="MRC7" s="37"/>
      <c r="MRD7" s="37"/>
      <c r="MRE7" s="37"/>
      <c r="MRF7" s="38"/>
      <c r="MRG7" s="38"/>
      <c r="MRH7" s="38"/>
      <c r="MRI7" s="38"/>
      <c r="MRJ7" s="37"/>
      <c r="MRK7" s="37"/>
      <c r="MRL7" s="37"/>
      <c r="MRM7" s="37"/>
      <c r="MRN7" s="37"/>
      <c r="MRO7" s="38"/>
      <c r="MRP7" s="38"/>
      <c r="MRQ7" s="38"/>
      <c r="MRR7" s="38"/>
      <c r="MRS7" s="37"/>
      <c r="MRT7" s="37"/>
      <c r="MRU7" s="37"/>
      <c r="MRV7" s="37"/>
      <c r="MRW7" s="37"/>
      <c r="MRX7" s="38"/>
      <c r="MRY7" s="38"/>
      <c r="MRZ7" s="38"/>
      <c r="MSA7" s="38"/>
      <c r="MSB7" s="37"/>
      <c r="MSC7" s="37"/>
      <c r="MSD7" s="37"/>
      <c r="MSE7" s="37"/>
      <c r="MSF7" s="37"/>
      <c r="MSG7" s="38"/>
      <c r="MSH7" s="38"/>
      <c r="MSI7" s="38"/>
      <c r="MSJ7" s="38"/>
      <c r="MSK7" s="37"/>
      <c r="MSL7" s="37"/>
      <c r="MSM7" s="37"/>
      <c r="MSN7" s="37"/>
      <c r="MSO7" s="37"/>
      <c r="MSP7" s="38"/>
      <c r="MSQ7" s="38"/>
      <c r="MSR7" s="38"/>
      <c r="MSS7" s="38"/>
      <c r="MST7" s="37"/>
      <c r="MSU7" s="37"/>
      <c r="MSV7" s="37"/>
      <c r="MSW7" s="37"/>
      <c r="MSX7" s="37"/>
      <c r="MSY7" s="38"/>
      <c r="MSZ7" s="38"/>
      <c r="MTA7" s="38"/>
      <c r="MTB7" s="38"/>
      <c r="MTC7" s="37"/>
      <c r="MTD7" s="37"/>
      <c r="MTE7" s="37"/>
      <c r="MTF7" s="37"/>
      <c r="MTG7" s="37"/>
      <c r="MTH7" s="38"/>
      <c r="MTI7" s="38"/>
      <c r="MTJ7" s="38"/>
      <c r="MTK7" s="38"/>
      <c r="MTL7" s="37"/>
      <c r="MTM7" s="37"/>
      <c r="MTN7" s="37"/>
      <c r="MTO7" s="37"/>
      <c r="MTP7" s="37"/>
      <c r="MTQ7" s="38"/>
      <c r="MTR7" s="38"/>
      <c r="MTS7" s="38"/>
      <c r="MTT7" s="38"/>
      <c r="MTU7" s="37"/>
      <c r="MTV7" s="37"/>
      <c r="MTW7" s="37"/>
      <c r="MTX7" s="37"/>
      <c r="MTY7" s="37"/>
      <c r="MTZ7" s="38"/>
      <c r="MUA7" s="38"/>
      <c r="MUB7" s="38"/>
      <c r="MUC7" s="38"/>
      <c r="MUD7" s="37"/>
      <c r="MUE7" s="37"/>
      <c r="MUF7" s="37"/>
      <c r="MUG7" s="37"/>
      <c r="MUH7" s="37"/>
      <c r="MUI7" s="38"/>
      <c r="MUJ7" s="38"/>
      <c r="MUK7" s="38"/>
      <c r="MUL7" s="38"/>
      <c r="MUM7" s="37"/>
      <c r="MUN7" s="37"/>
      <c r="MUO7" s="37"/>
      <c r="MUP7" s="37"/>
      <c r="MUQ7" s="37"/>
      <c r="MUR7" s="38"/>
      <c r="MUS7" s="38"/>
      <c r="MUT7" s="38"/>
      <c r="MUU7" s="38"/>
      <c r="MUV7" s="37"/>
      <c r="MUW7" s="37"/>
      <c r="MUX7" s="37"/>
      <c r="MUY7" s="37"/>
      <c r="MUZ7" s="37"/>
      <c r="MVA7" s="38"/>
      <c r="MVB7" s="38"/>
      <c r="MVC7" s="38"/>
      <c r="MVD7" s="38"/>
      <c r="MVE7" s="37"/>
      <c r="MVF7" s="37"/>
      <c r="MVG7" s="37"/>
      <c r="MVH7" s="37"/>
      <c r="MVI7" s="37"/>
      <c r="MVJ7" s="38"/>
      <c r="MVK7" s="38"/>
      <c r="MVL7" s="38"/>
      <c r="MVM7" s="38"/>
      <c r="MVN7" s="37"/>
      <c r="MVO7" s="37"/>
      <c r="MVP7" s="37"/>
      <c r="MVQ7" s="37"/>
      <c r="MVR7" s="37"/>
      <c r="MVS7" s="38"/>
      <c r="MVT7" s="38"/>
      <c r="MVU7" s="38"/>
      <c r="MVV7" s="38"/>
      <c r="MVW7" s="37"/>
      <c r="MVX7" s="37"/>
      <c r="MVY7" s="37"/>
      <c r="MVZ7" s="37"/>
      <c r="MWA7" s="37"/>
      <c r="MWB7" s="38"/>
      <c r="MWC7" s="38"/>
      <c r="MWD7" s="38"/>
      <c r="MWE7" s="38"/>
      <c r="MWF7" s="37"/>
      <c r="MWG7" s="37"/>
      <c r="MWH7" s="37"/>
      <c r="MWI7" s="37"/>
      <c r="MWJ7" s="37"/>
      <c r="MWK7" s="38"/>
      <c r="MWL7" s="38"/>
      <c r="MWM7" s="38"/>
      <c r="MWN7" s="38"/>
      <c r="MWO7" s="37"/>
      <c r="MWP7" s="37"/>
      <c r="MWQ7" s="37"/>
      <c r="MWR7" s="37"/>
      <c r="MWS7" s="37"/>
      <c r="MWT7" s="38"/>
      <c r="MWU7" s="38"/>
      <c r="MWV7" s="38"/>
      <c r="MWW7" s="38"/>
      <c r="MWX7" s="37"/>
      <c r="MWY7" s="37"/>
      <c r="MWZ7" s="37"/>
      <c r="MXA7" s="37"/>
      <c r="MXB7" s="37"/>
      <c r="MXC7" s="38"/>
      <c r="MXD7" s="38"/>
      <c r="MXE7" s="38"/>
      <c r="MXF7" s="38"/>
      <c r="MXG7" s="37"/>
      <c r="MXH7" s="37"/>
      <c r="MXI7" s="37"/>
      <c r="MXJ7" s="37"/>
      <c r="MXK7" s="37"/>
      <c r="MXL7" s="38"/>
      <c r="MXM7" s="38"/>
      <c r="MXN7" s="38"/>
      <c r="MXO7" s="38"/>
      <c r="MXP7" s="37"/>
      <c r="MXQ7" s="37"/>
      <c r="MXR7" s="37"/>
      <c r="MXS7" s="37"/>
      <c r="MXT7" s="37"/>
      <c r="MXU7" s="38"/>
      <c r="MXV7" s="38"/>
      <c r="MXW7" s="38"/>
      <c r="MXX7" s="38"/>
      <c r="MXY7" s="37"/>
      <c r="MXZ7" s="37"/>
      <c r="MYA7" s="37"/>
      <c r="MYB7" s="37"/>
      <c r="MYC7" s="37"/>
      <c r="MYD7" s="38"/>
      <c r="MYE7" s="38"/>
      <c r="MYF7" s="38"/>
      <c r="MYG7" s="38"/>
      <c r="MYH7" s="37"/>
      <c r="MYI7" s="37"/>
      <c r="MYJ7" s="37"/>
      <c r="MYK7" s="37"/>
      <c r="MYL7" s="37"/>
      <c r="MYM7" s="38"/>
      <c r="MYN7" s="38"/>
      <c r="MYO7" s="38"/>
      <c r="MYP7" s="38"/>
      <c r="MYQ7" s="37"/>
      <c r="MYR7" s="37"/>
      <c r="MYS7" s="37"/>
      <c r="MYT7" s="37"/>
      <c r="MYU7" s="37"/>
      <c r="MYV7" s="38"/>
      <c r="MYW7" s="38"/>
      <c r="MYX7" s="38"/>
      <c r="MYY7" s="38"/>
      <c r="MYZ7" s="37"/>
      <c r="MZA7" s="37"/>
      <c r="MZB7" s="37"/>
      <c r="MZC7" s="37"/>
      <c r="MZD7" s="37"/>
      <c r="MZE7" s="38"/>
      <c r="MZF7" s="38"/>
      <c r="MZG7" s="38"/>
      <c r="MZH7" s="38"/>
      <c r="MZI7" s="37"/>
      <c r="MZJ7" s="37"/>
      <c r="MZK7" s="37"/>
      <c r="MZL7" s="37"/>
      <c r="MZM7" s="37"/>
      <c r="MZN7" s="38"/>
      <c r="MZO7" s="38"/>
      <c r="MZP7" s="38"/>
      <c r="MZQ7" s="38"/>
      <c r="MZR7" s="37"/>
      <c r="MZS7" s="37"/>
      <c r="MZT7" s="37"/>
      <c r="MZU7" s="37"/>
      <c r="MZV7" s="37"/>
      <c r="MZW7" s="38"/>
      <c r="MZX7" s="38"/>
      <c r="MZY7" s="38"/>
      <c r="MZZ7" s="38"/>
      <c r="NAA7" s="37"/>
      <c r="NAB7" s="37"/>
      <c r="NAC7" s="37"/>
      <c r="NAD7" s="37"/>
      <c r="NAE7" s="37"/>
      <c r="NAF7" s="38"/>
      <c r="NAG7" s="38"/>
      <c r="NAH7" s="38"/>
      <c r="NAI7" s="38"/>
      <c r="NAJ7" s="37"/>
      <c r="NAK7" s="37"/>
      <c r="NAL7" s="37"/>
      <c r="NAM7" s="37"/>
      <c r="NAN7" s="37"/>
      <c r="NAO7" s="38"/>
      <c r="NAP7" s="38"/>
      <c r="NAQ7" s="38"/>
      <c r="NAR7" s="38"/>
      <c r="NAS7" s="37"/>
      <c r="NAT7" s="37"/>
      <c r="NAU7" s="37"/>
      <c r="NAV7" s="37"/>
      <c r="NAW7" s="37"/>
      <c r="NAX7" s="38"/>
      <c r="NAY7" s="38"/>
      <c r="NAZ7" s="38"/>
      <c r="NBA7" s="38"/>
      <c r="NBB7" s="37"/>
      <c r="NBC7" s="37"/>
      <c r="NBD7" s="37"/>
      <c r="NBE7" s="37"/>
      <c r="NBF7" s="37"/>
      <c r="NBG7" s="38"/>
      <c r="NBH7" s="38"/>
      <c r="NBI7" s="38"/>
      <c r="NBJ7" s="38"/>
      <c r="NBK7" s="37"/>
      <c r="NBL7" s="37"/>
      <c r="NBM7" s="37"/>
      <c r="NBN7" s="37"/>
      <c r="NBO7" s="37"/>
      <c r="NBP7" s="38"/>
      <c r="NBQ7" s="38"/>
      <c r="NBR7" s="38"/>
      <c r="NBS7" s="38"/>
      <c r="NBT7" s="37"/>
      <c r="NBU7" s="37"/>
      <c r="NBV7" s="37"/>
      <c r="NBW7" s="37"/>
      <c r="NBX7" s="37"/>
      <c r="NBY7" s="38"/>
      <c r="NBZ7" s="38"/>
      <c r="NCA7" s="38"/>
      <c r="NCB7" s="38"/>
      <c r="NCC7" s="37"/>
      <c r="NCD7" s="37"/>
      <c r="NCE7" s="37"/>
      <c r="NCF7" s="37"/>
      <c r="NCG7" s="37"/>
      <c r="NCH7" s="38"/>
      <c r="NCI7" s="38"/>
      <c r="NCJ7" s="38"/>
      <c r="NCK7" s="38"/>
      <c r="NCL7" s="37"/>
      <c r="NCM7" s="37"/>
      <c r="NCN7" s="37"/>
      <c r="NCO7" s="37"/>
      <c r="NCP7" s="37"/>
      <c r="NCQ7" s="38"/>
      <c r="NCR7" s="38"/>
      <c r="NCS7" s="38"/>
      <c r="NCT7" s="38"/>
      <c r="NCU7" s="37"/>
      <c r="NCV7" s="37"/>
      <c r="NCW7" s="37"/>
      <c r="NCX7" s="37"/>
      <c r="NCY7" s="37"/>
      <c r="NCZ7" s="38"/>
      <c r="NDA7" s="38"/>
      <c r="NDB7" s="38"/>
      <c r="NDC7" s="38"/>
      <c r="NDD7" s="37"/>
      <c r="NDE7" s="37"/>
      <c r="NDF7" s="37"/>
      <c r="NDG7" s="37"/>
      <c r="NDH7" s="37"/>
      <c r="NDI7" s="38"/>
      <c r="NDJ7" s="38"/>
      <c r="NDK7" s="38"/>
      <c r="NDL7" s="38"/>
      <c r="NDM7" s="37"/>
      <c r="NDN7" s="37"/>
      <c r="NDO7" s="37"/>
      <c r="NDP7" s="37"/>
      <c r="NDQ7" s="37"/>
      <c r="NDR7" s="38"/>
      <c r="NDS7" s="38"/>
      <c r="NDT7" s="38"/>
      <c r="NDU7" s="38"/>
      <c r="NDV7" s="37"/>
      <c r="NDW7" s="37"/>
      <c r="NDX7" s="37"/>
      <c r="NDY7" s="37"/>
      <c r="NDZ7" s="37"/>
      <c r="NEA7" s="38"/>
      <c r="NEB7" s="38"/>
      <c r="NEC7" s="38"/>
      <c r="NED7" s="38"/>
      <c r="NEE7" s="37"/>
      <c r="NEF7" s="37"/>
      <c r="NEG7" s="37"/>
      <c r="NEH7" s="37"/>
      <c r="NEI7" s="37"/>
      <c r="NEJ7" s="38"/>
      <c r="NEK7" s="38"/>
      <c r="NEL7" s="38"/>
      <c r="NEM7" s="38"/>
      <c r="NEN7" s="37"/>
      <c r="NEO7" s="37"/>
      <c r="NEP7" s="37"/>
      <c r="NEQ7" s="37"/>
      <c r="NER7" s="37"/>
      <c r="NES7" s="38"/>
      <c r="NET7" s="38"/>
      <c r="NEU7" s="38"/>
      <c r="NEV7" s="38"/>
      <c r="NEW7" s="37"/>
      <c r="NEX7" s="37"/>
      <c r="NEY7" s="37"/>
      <c r="NEZ7" s="37"/>
      <c r="NFA7" s="37"/>
      <c r="NFB7" s="38"/>
      <c r="NFC7" s="38"/>
      <c r="NFD7" s="38"/>
      <c r="NFE7" s="38"/>
      <c r="NFF7" s="37"/>
      <c r="NFG7" s="37"/>
      <c r="NFH7" s="37"/>
      <c r="NFI7" s="37"/>
      <c r="NFJ7" s="37"/>
      <c r="NFK7" s="38"/>
      <c r="NFL7" s="38"/>
      <c r="NFM7" s="38"/>
      <c r="NFN7" s="38"/>
      <c r="NFO7" s="37"/>
      <c r="NFP7" s="37"/>
      <c r="NFQ7" s="37"/>
      <c r="NFR7" s="37"/>
      <c r="NFS7" s="37"/>
      <c r="NFT7" s="38"/>
      <c r="NFU7" s="38"/>
      <c r="NFV7" s="38"/>
      <c r="NFW7" s="38"/>
      <c r="NFX7" s="37"/>
      <c r="NFY7" s="37"/>
      <c r="NFZ7" s="37"/>
      <c r="NGA7" s="37"/>
      <c r="NGB7" s="37"/>
      <c r="NGC7" s="38"/>
      <c r="NGD7" s="38"/>
      <c r="NGE7" s="38"/>
      <c r="NGF7" s="38"/>
      <c r="NGG7" s="37"/>
      <c r="NGH7" s="37"/>
      <c r="NGI7" s="37"/>
      <c r="NGJ7" s="37"/>
      <c r="NGK7" s="37"/>
      <c r="NGL7" s="38"/>
      <c r="NGM7" s="38"/>
      <c r="NGN7" s="38"/>
      <c r="NGO7" s="38"/>
      <c r="NGP7" s="37"/>
      <c r="NGQ7" s="37"/>
      <c r="NGR7" s="37"/>
      <c r="NGS7" s="37"/>
      <c r="NGT7" s="37"/>
      <c r="NGU7" s="38"/>
      <c r="NGV7" s="38"/>
      <c r="NGW7" s="38"/>
      <c r="NGX7" s="38"/>
      <c r="NGY7" s="37"/>
      <c r="NGZ7" s="37"/>
      <c r="NHA7" s="37"/>
      <c r="NHB7" s="37"/>
      <c r="NHC7" s="37"/>
      <c r="NHD7" s="38"/>
      <c r="NHE7" s="38"/>
      <c r="NHF7" s="38"/>
      <c r="NHG7" s="38"/>
      <c r="NHH7" s="37"/>
      <c r="NHI7" s="37"/>
      <c r="NHJ7" s="37"/>
      <c r="NHK7" s="37"/>
      <c r="NHL7" s="37"/>
      <c r="NHM7" s="38"/>
      <c r="NHN7" s="38"/>
      <c r="NHO7" s="38"/>
      <c r="NHP7" s="38"/>
      <c r="NHQ7" s="37"/>
      <c r="NHR7" s="37"/>
      <c r="NHS7" s="37"/>
      <c r="NHT7" s="37"/>
      <c r="NHU7" s="37"/>
      <c r="NHV7" s="38"/>
      <c r="NHW7" s="38"/>
      <c r="NHX7" s="38"/>
      <c r="NHY7" s="38"/>
      <c r="NHZ7" s="37"/>
      <c r="NIA7" s="37"/>
      <c r="NIB7" s="37"/>
      <c r="NIC7" s="37"/>
      <c r="NID7" s="37"/>
      <c r="NIE7" s="38"/>
      <c r="NIF7" s="38"/>
      <c r="NIG7" s="38"/>
      <c r="NIH7" s="38"/>
      <c r="NII7" s="37"/>
      <c r="NIJ7" s="37"/>
      <c r="NIK7" s="37"/>
      <c r="NIL7" s="37"/>
      <c r="NIM7" s="37"/>
      <c r="NIN7" s="38"/>
      <c r="NIO7" s="38"/>
      <c r="NIP7" s="38"/>
      <c r="NIQ7" s="38"/>
      <c r="NIR7" s="37"/>
      <c r="NIS7" s="37"/>
      <c r="NIT7" s="37"/>
      <c r="NIU7" s="37"/>
      <c r="NIV7" s="37"/>
      <c r="NIW7" s="38"/>
      <c r="NIX7" s="38"/>
      <c r="NIY7" s="38"/>
      <c r="NIZ7" s="38"/>
      <c r="NJA7" s="37"/>
      <c r="NJB7" s="37"/>
      <c r="NJC7" s="37"/>
      <c r="NJD7" s="37"/>
      <c r="NJE7" s="37"/>
      <c r="NJF7" s="38"/>
      <c r="NJG7" s="38"/>
      <c r="NJH7" s="38"/>
      <c r="NJI7" s="38"/>
      <c r="NJJ7" s="37"/>
      <c r="NJK7" s="37"/>
      <c r="NJL7" s="37"/>
      <c r="NJM7" s="37"/>
      <c r="NJN7" s="37"/>
      <c r="NJO7" s="38"/>
      <c r="NJP7" s="38"/>
      <c r="NJQ7" s="38"/>
      <c r="NJR7" s="38"/>
      <c r="NJS7" s="37"/>
      <c r="NJT7" s="37"/>
      <c r="NJU7" s="37"/>
      <c r="NJV7" s="37"/>
      <c r="NJW7" s="37"/>
      <c r="NJX7" s="38"/>
      <c r="NJY7" s="38"/>
      <c r="NJZ7" s="38"/>
      <c r="NKA7" s="38"/>
      <c r="NKB7" s="37"/>
      <c r="NKC7" s="37"/>
      <c r="NKD7" s="37"/>
      <c r="NKE7" s="37"/>
      <c r="NKF7" s="37"/>
      <c r="NKG7" s="38"/>
      <c r="NKH7" s="38"/>
      <c r="NKI7" s="38"/>
      <c r="NKJ7" s="38"/>
      <c r="NKK7" s="37"/>
      <c r="NKL7" s="37"/>
      <c r="NKM7" s="37"/>
      <c r="NKN7" s="37"/>
      <c r="NKO7" s="37"/>
      <c r="NKP7" s="38"/>
      <c r="NKQ7" s="38"/>
      <c r="NKR7" s="38"/>
      <c r="NKS7" s="38"/>
      <c r="NKT7" s="37"/>
      <c r="NKU7" s="37"/>
      <c r="NKV7" s="37"/>
      <c r="NKW7" s="37"/>
      <c r="NKX7" s="37"/>
      <c r="NKY7" s="38"/>
      <c r="NKZ7" s="38"/>
      <c r="NLA7" s="38"/>
      <c r="NLB7" s="38"/>
      <c r="NLC7" s="37"/>
      <c r="NLD7" s="37"/>
      <c r="NLE7" s="37"/>
      <c r="NLF7" s="37"/>
      <c r="NLG7" s="37"/>
      <c r="NLH7" s="38"/>
      <c r="NLI7" s="38"/>
      <c r="NLJ7" s="38"/>
      <c r="NLK7" s="38"/>
      <c r="NLL7" s="37"/>
      <c r="NLM7" s="37"/>
      <c r="NLN7" s="37"/>
      <c r="NLO7" s="37"/>
      <c r="NLP7" s="37"/>
      <c r="NLQ7" s="38"/>
      <c r="NLR7" s="38"/>
      <c r="NLS7" s="38"/>
      <c r="NLT7" s="38"/>
      <c r="NLU7" s="37"/>
      <c r="NLV7" s="37"/>
      <c r="NLW7" s="37"/>
      <c r="NLX7" s="37"/>
      <c r="NLY7" s="37"/>
      <c r="NLZ7" s="38"/>
      <c r="NMA7" s="38"/>
      <c r="NMB7" s="38"/>
      <c r="NMC7" s="38"/>
      <c r="NMD7" s="37"/>
      <c r="NME7" s="37"/>
      <c r="NMF7" s="37"/>
      <c r="NMG7" s="37"/>
      <c r="NMH7" s="37"/>
      <c r="NMI7" s="38"/>
      <c r="NMJ7" s="38"/>
      <c r="NMK7" s="38"/>
      <c r="NML7" s="38"/>
      <c r="NMM7" s="37"/>
      <c r="NMN7" s="37"/>
      <c r="NMO7" s="37"/>
      <c r="NMP7" s="37"/>
      <c r="NMQ7" s="37"/>
      <c r="NMR7" s="38"/>
      <c r="NMS7" s="38"/>
      <c r="NMT7" s="38"/>
      <c r="NMU7" s="38"/>
      <c r="NMV7" s="37"/>
      <c r="NMW7" s="37"/>
      <c r="NMX7" s="37"/>
      <c r="NMY7" s="37"/>
      <c r="NMZ7" s="37"/>
      <c r="NNA7" s="38"/>
      <c r="NNB7" s="38"/>
      <c r="NNC7" s="38"/>
      <c r="NND7" s="38"/>
      <c r="NNE7" s="37"/>
      <c r="NNF7" s="37"/>
      <c r="NNG7" s="37"/>
      <c r="NNH7" s="37"/>
      <c r="NNI7" s="37"/>
      <c r="NNJ7" s="38"/>
      <c r="NNK7" s="38"/>
      <c r="NNL7" s="38"/>
      <c r="NNM7" s="38"/>
      <c r="NNN7" s="37"/>
      <c r="NNO7" s="37"/>
      <c r="NNP7" s="37"/>
      <c r="NNQ7" s="37"/>
      <c r="NNR7" s="37"/>
      <c r="NNS7" s="38"/>
      <c r="NNT7" s="38"/>
      <c r="NNU7" s="38"/>
      <c r="NNV7" s="38"/>
      <c r="NNW7" s="37"/>
      <c r="NNX7" s="37"/>
      <c r="NNY7" s="37"/>
      <c r="NNZ7" s="37"/>
      <c r="NOA7" s="37"/>
      <c r="NOB7" s="38"/>
      <c r="NOC7" s="38"/>
      <c r="NOD7" s="38"/>
      <c r="NOE7" s="38"/>
      <c r="NOF7" s="37"/>
      <c r="NOG7" s="37"/>
      <c r="NOH7" s="37"/>
      <c r="NOI7" s="37"/>
      <c r="NOJ7" s="37"/>
      <c r="NOK7" s="38"/>
      <c r="NOL7" s="38"/>
      <c r="NOM7" s="38"/>
      <c r="NON7" s="38"/>
      <c r="NOO7" s="37"/>
      <c r="NOP7" s="37"/>
      <c r="NOQ7" s="37"/>
      <c r="NOR7" s="37"/>
      <c r="NOS7" s="37"/>
      <c r="NOT7" s="38"/>
      <c r="NOU7" s="38"/>
      <c r="NOV7" s="38"/>
      <c r="NOW7" s="38"/>
      <c r="NOX7" s="37"/>
      <c r="NOY7" s="37"/>
      <c r="NOZ7" s="37"/>
      <c r="NPA7" s="37"/>
      <c r="NPB7" s="37"/>
      <c r="NPC7" s="38"/>
      <c r="NPD7" s="38"/>
      <c r="NPE7" s="38"/>
      <c r="NPF7" s="38"/>
      <c r="NPG7" s="37"/>
      <c r="NPH7" s="37"/>
      <c r="NPI7" s="37"/>
      <c r="NPJ7" s="37"/>
      <c r="NPK7" s="37"/>
      <c r="NPL7" s="38"/>
      <c r="NPM7" s="38"/>
      <c r="NPN7" s="38"/>
      <c r="NPO7" s="38"/>
      <c r="NPP7" s="37"/>
      <c r="NPQ7" s="37"/>
      <c r="NPR7" s="37"/>
      <c r="NPS7" s="37"/>
      <c r="NPT7" s="37"/>
      <c r="NPU7" s="38"/>
      <c r="NPV7" s="38"/>
      <c r="NPW7" s="38"/>
      <c r="NPX7" s="38"/>
      <c r="NPY7" s="37"/>
      <c r="NPZ7" s="37"/>
      <c r="NQA7" s="37"/>
      <c r="NQB7" s="37"/>
      <c r="NQC7" s="37"/>
      <c r="NQD7" s="38"/>
      <c r="NQE7" s="38"/>
      <c r="NQF7" s="38"/>
      <c r="NQG7" s="38"/>
      <c r="NQH7" s="37"/>
      <c r="NQI7" s="37"/>
      <c r="NQJ7" s="37"/>
      <c r="NQK7" s="37"/>
      <c r="NQL7" s="37"/>
      <c r="NQM7" s="38"/>
      <c r="NQN7" s="38"/>
      <c r="NQO7" s="38"/>
      <c r="NQP7" s="38"/>
      <c r="NQQ7" s="37"/>
      <c r="NQR7" s="37"/>
      <c r="NQS7" s="37"/>
      <c r="NQT7" s="37"/>
      <c r="NQU7" s="37"/>
      <c r="NQV7" s="38"/>
      <c r="NQW7" s="38"/>
      <c r="NQX7" s="38"/>
      <c r="NQY7" s="38"/>
      <c r="NQZ7" s="37"/>
      <c r="NRA7" s="37"/>
      <c r="NRB7" s="37"/>
      <c r="NRC7" s="37"/>
      <c r="NRD7" s="37"/>
      <c r="NRE7" s="38"/>
      <c r="NRF7" s="38"/>
      <c r="NRG7" s="38"/>
      <c r="NRH7" s="38"/>
      <c r="NRI7" s="37"/>
      <c r="NRJ7" s="37"/>
      <c r="NRK7" s="37"/>
      <c r="NRL7" s="37"/>
      <c r="NRM7" s="37"/>
      <c r="NRN7" s="38"/>
      <c r="NRO7" s="38"/>
      <c r="NRP7" s="38"/>
      <c r="NRQ7" s="38"/>
      <c r="NRR7" s="37"/>
      <c r="NRS7" s="37"/>
      <c r="NRT7" s="37"/>
      <c r="NRU7" s="37"/>
      <c r="NRV7" s="37"/>
      <c r="NRW7" s="38"/>
      <c r="NRX7" s="38"/>
      <c r="NRY7" s="38"/>
      <c r="NRZ7" s="38"/>
      <c r="NSA7" s="37"/>
      <c r="NSB7" s="37"/>
      <c r="NSC7" s="37"/>
      <c r="NSD7" s="37"/>
      <c r="NSE7" s="37"/>
      <c r="NSF7" s="38"/>
      <c r="NSG7" s="38"/>
      <c r="NSH7" s="38"/>
      <c r="NSI7" s="38"/>
      <c r="NSJ7" s="37"/>
      <c r="NSK7" s="37"/>
      <c r="NSL7" s="37"/>
      <c r="NSM7" s="37"/>
      <c r="NSN7" s="37"/>
      <c r="NSO7" s="38"/>
      <c r="NSP7" s="38"/>
      <c r="NSQ7" s="38"/>
      <c r="NSR7" s="38"/>
      <c r="NSS7" s="37"/>
      <c r="NST7" s="37"/>
      <c r="NSU7" s="37"/>
      <c r="NSV7" s="37"/>
      <c r="NSW7" s="37"/>
      <c r="NSX7" s="38"/>
      <c r="NSY7" s="38"/>
      <c r="NSZ7" s="38"/>
      <c r="NTA7" s="38"/>
      <c r="NTB7" s="37"/>
      <c r="NTC7" s="37"/>
      <c r="NTD7" s="37"/>
      <c r="NTE7" s="37"/>
      <c r="NTF7" s="37"/>
      <c r="NTG7" s="38"/>
      <c r="NTH7" s="38"/>
      <c r="NTI7" s="38"/>
      <c r="NTJ7" s="38"/>
      <c r="NTK7" s="37"/>
      <c r="NTL7" s="37"/>
      <c r="NTM7" s="37"/>
      <c r="NTN7" s="37"/>
      <c r="NTO7" s="37"/>
      <c r="NTP7" s="38"/>
      <c r="NTQ7" s="38"/>
      <c r="NTR7" s="38"/>
      <c r="NTS7" s="38"/>
      <c r="NTT7" s="37"/>
      <c r="NTU7" s="37"/>
      <c r="NTV7" s="37"/>
      <c r="NTW7" s="37"/>
      <c r="NTX7" s="37"/>
      <c r="NTY7" s="38"/>
      <c r="NTZ7" s="38"/>
      <c r="NUA7" s="38"/>
      <c r="NUB7" s="38"/>
      <c r="NUC7" s="37"/>
      <c r="NUD7" s="37"/>
      <c r="NUE7" s="37"/>
      <c r="NUF7" s="37"/>
      <c r="NUG7" s="37"/>
      <c r="NUH7" s="38"/>
      <c r="NUI7" s="38"/>
      <c r="NUJ7" s="38"/>
      <c r="NUK7" s="38"/>
      <c r="NUL7" s="37"/>
      <c r="NUM7" s="37"/>
      <c r="NUN7" s="37"/>
      <c r="NUO7" s="37"/>
      <c r="NUP7" s="37"/>
      <c r="NUQ7" s="38"/>
      <c r="NUR7" s="38"/>
      <c r="NUS7" s="38"/>
      <c r="NUT7" s="38"/>
      <c r="NUU7" s="37"/>
      <c r="NUV7" s="37"/>
      <c r="NUW7" s="37"/>
      <c r="NUX7" s="37"/>
      <c r="NUY7" s="37"/>
      <c r="NUZ7" s="38"/>
      <c r="NVA7" s="38"/>
      <c r="NVB7" s="38"/>
      <c r="NVC7" s="38"/>
      <c r="NVD7" s="37"/>
      <c r="NVE7" s="37"/>
      <c r="NVF7" s="37"/>
      <c r="NVG7" s="37"/>
      <c r="NVH7" s="37"/>
      <c r="NVI7" s="38"/>
      <c r="NVJ7" s="38"/>
      <c r="NVK7" s="38"/>
      <c r="NVL7" s="38"/>
      <c r="NVM7" s="37"/>
      <c r="NVN7" s="37"/>
      <c r="NVO7" s="37"/>
      <c r="NVP7" s="37"/>
      <c r="NVQ7" s="37"/>
      <c r="NVR7" s="38"/>
      <c r="NVS7" s="38"/>
      <c r="NVT7" s="38"/>
      <c r="NVU7" s="38"/>
      <c r="NVV7" s="37"/>
      <c r="NVW7" s="37"/>
      <c r="NVX7" s="37"/>
      <c r="NVY7" s="37"/>
      <c r="NVZ7" s="37"/>
      <c r="NWA7" s="38"/>
      <c r="NWB7" s="38"/>
      <c r="NWC7" s="38"/>
      <c r="NWD7" s="38"/>
      <c r="NWE7" s="37"/>
      <c r="NWF7" s="37"/>
      <c r="NWG7" s="37"/>
      <c r="NWH7" s="37"/>
      <c r="NWI7" s="37"/>
      <c r="NWJ7" s="38"/>
      <c r="NWK7" s="38"/>
      <c r="NWL7" s="38"/>
      <c r="NWM7" s="38"/>
      <c r="NWN7" s="37"/>
      <c r="NWO7" s="37"/>
      <c r="NWP7" s="37"/>
      <c r="NWQ7" s="37"/>
      <c r="NWR7" s="37"/>
      <c r="NWS7" s="38"/>
      <c r="NWT7" s="38"/>
      <c r="NWU7" s="38"/>
      <c r="NWV7" s="38"/>
      <c r="NWW7" s="37"/>
      <c r="NWX7" s="37"/>
      <c r="NWY7" s="37"/>
      <c r="NWZ7" s="37"/>
      <c r="NXA7" s="37"/>
      <c r="NXB7" s="38"/>
      <c r="NXC7" s="38"/>
      <c r="NXD7" s="38"/>
      <c r="NXE7" s="38"/>
      <c r="NXF7" s="37"/>
      <c r="NXG7" s="37"/>
      <c r="NXH7" s="37"/>
      <c r="NXI7" s="37"/>
      <c r="NXJ7" s="37"/>
      <c r="NXK7" s="38"/>
      <c r="NXL7" s="38"/>
      <c r="NXM7" s="38"/>
      <c r="NXN7" s="38"/>
      <c r="NXO7" s="37"/>
      <c r="NXP7" s="37"/>
      <c r="NXQ7" s="37"/>
      <c r="NXR7" s="37"/>
      <c r="NXS7" s="37"/>
      <c r="NXT7" s="38"/>
      <c r="NXU7" s="38"/>
      <c r="NXV7" s="38"/>
      <c r="NXW7" s="38"/>
      <c r="NXX7" s="37"/>
      <c r="NXY7" s="37"/>
      <c r="NXZ7" s="37"/>
      <c r="NYA7" s="37"/>
      <c r="NYB7" s="37"/>
      <c r="NYC7" s="38"/>
      <c r="NYD7" s="38"/>
      <c r="NYE7" s="38"/>
      <c r="NYF7" s="38"/>
      <c r="NYG7" s="37"/>
      <c r="NYH7" s="37"/>
      <c r="NYI7" s="37"/>
      <c r="NYJ7" s="37"/>
      <c r="NYK7" s="37"/>
      <c r="NYL7" s="38"/>
      <c r="NYM7" s="38"/>
      <c r="NYN7" s="38"/>
      <c r="NYO7" s="38"/>
      <c r="NYP7" s="37"/>
      <c r="NYQ7" s="37"/>
      <c r="NYR7" s="37"/>
      <c r="NYS7" s="37"/>
      <c r="NYT7" s="37"/>
      <c r="NYU7" s="38"/>
      <c r="NYV7" s="38"/>
      <c r="NYW7" s="38"/>
      <c r="NYX7" s="38"/>
      <c r="NYY7" s="37"/>
      <c r="NYZ7" s="37"/>
      <c r="NZA7" s="37"/>
      <c r="NZB7" s="37"/>
      <c r="NZC7" s="37"/>
      <c r="NZD7" s="38"/>
      <c r="NZE7" s="38"/>
      <c r="NZF7" s="38"/>
      <c r="NZG7" s="38"/>
      <c r="NZH7" s="37"/>
      <c r="NZI7" s="37"/>
      <c r="NZJ7" s="37"/>
      <c r="NZK7" s="37"/>
      <c r="NZL7" s="37"/>
      <c r="NZM7" s="38"/>
      <c r="NZN7" s="38"/>
      <c r="NZO7" s="38"/>
      <c r="NZP7" s="38"/>
      <c r="NZQ7" s="37"/>
      <c r="NZR7" s="37"/>
      <c r="NZS7" s="37"/>
      <c r="NZT7" s="37"/>
      <c r="NZU7" s="37"/>
      <c r="NZV7" s="38"/>
      <c r="NZW7" s="38"/>
      <c r="NZX7" s="38"/>
      <c r="NZY7" s="38"/>
      <c r="NZZ7" s="37"/>
      <c r="OAA7" s="37"/>
      <c r="OAB7" s="37"/>
      <c r="OAC7" s="37"/>
      <c r="OAD7" s="37"/>
      <c r="OAE7" s="38"/>
      <c r="OAF7" s="38"/>
      <c r="OAG7" s="38"/>
      <c r="OAH7" s="38"/>
      <c r="OAI7" s="37"/>
      <c r="OAJ7" s="37"/>
      <c r="OAK7" s="37"/>
      <c r="OAL7" s="37"/>
      <c r="OAM7" s="37"/>
      <c r="OAN7" s="38"/>
      <c r="OAO7" s="38"/>
      <c r="OAP7" s="38"/>
      <c r="OAQ7" s="38"/>
      <c r="OAR7" s="37"/>
      <c r="OAS7" s="37"/>
      <c r="OAT7" s="37"/>
      <c r="OAU7" s="37"/>
      <c r="OAV7" s="37"/>
      <c r="OAW7" s="38"/>
      <c r="OAX7" s="38"/>
      <c r="OAY7" s="38"/>
      <c r="OAZ7" s="38"/>
      <c r="OBA7" s="37"/>
      <c r="OBB7" s="37"/>
      <c r="OBC7" s="37"/>
      <c r="OBD7" s="37"/>
      <c r="OBE7" s="37"/>
      <c r="OBF7" s="38"/>
      <c r="OBG7" s="38"/>
      <c r="OBH7" s="38"/>
      <c r="OBI7" s="38"/>
      <c r="OBJ7" s="37"/>
      <c r="OBK7" s="37"/>
      <c r="OBL7" s="37"/>
      <c r="OBM7" s="37"/>
      <c r="OBN7" s="37"/>
      <c r="OBO7" s="38"/>
      <c r="OBP7" s="38"/>
      <c r="OBQ7" s="38"/>
      <c r="OBR7" s="38"/>
      <c r="OBS7" s="37"/>
      <c r="OBT7" s="37"/>
      <c r="OBU7" s="37"/>
      <c r="OBV7" s="37"/>
      <c r="OBW7" s="37"/>
      <c r="OBX7" s="38"/>
      <c r="OBY7" s="38"/>
      <c r="OBZ7" s="38"/>
      <c r="OCA7" s="38"/>
      <c r="OCB7" s="37"/>
      <c r="OCC7" s="37"/>
      <c r="OCD7" s="37"/>
      <c r="OCE7" s="37"/>
      <c r="OCF7" s="37"/>
      <c r="OCG7" s="38"/>
      <c r="OCH7" s="38"/>
      <c r="OCI7" s="38"/>
      <c r="OCJ7" s="38"/>
      <c r="OCK7" s="37"/>
      <c r="OCL7" s="37"/>
      <c r="OCM7" s="37"/>
      <c r="OCN7" s="37"/>
      <c r="OCO7" s="37"/>
      <c r="OCP7" s="38"/>
      <c r="OCQ7" s="38"/>
      <c r="OCR7" s="38"/>
      <c r="OCS7" s="38"/>
      <c r="OCT7" s="37"/>
      <c r="OCU7" s="37"/>
      <c r="OCV7" s="37"/>
      <c r="OCW7" s="37"/>
      <c r="OCX7" s="37"/>
      <c r="OCY7" s="38"/>
      <c r="OCZ7" s="38"/>
      <c r="ODA7" s="38"/>
      <c r="ODB7" s="38"/>
      <c r="ODC7" s="37"/>
      <c r="ODD7" s="37"/>
      <c r="ODE7" s="37"/>
      <c r="ODF7" s="37"/>
      <c r="ODG7" s="37"/>
      <c r="ODH7" s="38"/>
      <c r="ODI7" s="38"/>
      <c r="ODJ7" s="38"/>
      <c r="ODK7" s="38"/>
      <c r="ODL7" s="37"/>
      <c r="ODM7" s="37"/>
      <c r="ODN7" s="37"/>
      <c r="ODO7" s="37"/>
      <c r="ODP7" s="37"/>
      <c r="ODQ7" s="38"/>
      <c r="ODR7" s="38"/>
      <c r="ODS7" s="38"/>
      <c r="ODT7" s="38"/>
      <c r="ODU7" s="37"/>
      <c r="ODV7" s="37"/>
      <c r="ODW7" s="37"/>
      <c r="ODX7" s="37"/>
      <c r="ODY7" s="37"/>
      <c r="ODZ7" s="38"/>
      <c r="OEA7" s="38"/>
      <c r="OEB7" s="38"/>
      <c r="OEC7" s="38"/>
      <c r="OED7" s="37"/>
      <c r="OEE7" s="37"/>
      <c r="OEF7" s="37"/>
      <c r="OEG7" s="37"/>
      <c r="OEH7" s="37"/>
      <c r="OEI7" s="38"/>
      <c r="OEJ7" s="38"/>
      <c r="OEK7" s="38"/>
      <c r="OEL7" s="38"/>
      <c r="OEM7" s="37"/>
      <c r="OEN7" s="37"/>
      <c r="OEO7" s="37"/>
      <c r="OEP7" s="37"/>
      <c r="OEQ7" s="37"/>
      <c r="OER7" s="38"/>
      <c r="OES7" s="38"/>
      <c r="OET7" s="38"/>
      <c r="OEU7" s="38"/>
      <c r="OEV7" s="37"/>
      <c r="OEW7" s="37"/>
      <c r="OEX7" s="37"/>
      <c r="OEY7" s="37"/>
      <c r="OEZ7" s="37"/>
      <c r="OFA7" s="38"/>
      <c r="OFB7" s="38"/>
      <c r="OFC7" s="38"/>
      <c r="OFD7" s="38"/>
      <c r="OFE7" s="37"/>
      <c r="OFF7" s="37"/>
      <c r="OFG7" s="37"/>
      <c r="OFH7" s="37"/>
      <c r="OFI7" s="37"/>
      <c r="OFJ7" s="38"/>
      <c r="OFK7" s="38"/>
      <c r="OFL7" s="38"/>
      <c r="OFM7" s="38"/>
      <c r="OFN7" s="37"/>
      <c r="OFO7" s="37"/>
      <c r="OFP7" s="37"/>
      <c r="OFQ7" s="37"/>
      <c r="OFR7" s="37"/>
      <c r="OFS7" s="38"/>
      <c r="OFT7" s="38"/>
      <c r="OFU7" s="38"/>
      <c r="OFV7" s="38"/>
      <c r="OFW7" s="37"/>
      <c r="OFX7" s="37"/>
      <c r="OFY7" s="37"/>
      <c r="OFZ7" s="37"/>
      <c r="OGA7" s="37"/>
      <c r="OGB7" s="38"/>
      <c r="OGC7" s="38"/>
      <c r="OGD7" s="38"/>
      <c r="OGE7" s="38"/>
      <c r="OGF7" s="37"/>
      <c r="OGG7" s="37"/>
      <c r="OGH7" s="37"/>
      <c r="OGI7" s="37"/>
      <c r="OGJ7" s="37"/>
      <c r="OGK7" s="38"/>
      <c r="OGL7" s="38"/>
      <c r="OGM7" s="38"/>
      <c r="OGN7" s="38"/>
      <c r="OGO7" s="37"/>
      <c r="OGP7" s="37"/>
      <c r="OGQ7" s="37"/>
      <c r="OGR7" s="37"/>
      <c r="OGS7" s="37"/>
      <c r="OGT7" s="38"/>
      <c r="OGU7" s="38"/>
      <c r="OGV7" s="38"/>
      <c r="OGW7" s="38"/>
      <c r="OGX7" s="37"/>
      <c r="OGY7" s="37"/>
      <c r="OGZ7" s="37"/>
      <c r="OHA7" s="37"/>
      <c r="OHB7" s="37"/>
      <c r="OHC7" s="38"/>
      <c r="OHD7" s="38"/>
      <c r="OHE7" s="38"/>
      <c r="OHF7" s="38"/>
      <c r="OHG7" s="37"/>
      <c r="OHH7" s="37"/>
      <c r="OHI7" s="37"/>
      <c r="OHJ7" s="37"/>
      <c r="OHK7" s="37"/>
      <c r="OHL7" s="38"/>
      <c r="OHM7" s="38"/>
      <c r="OHN7" s="38"/>
      <c r="OHO7" s="38"/>
      <c r="OHP7" s="37"/>
      <c r="OHQ7" s="37"/>
      <c r="OHR7" s="37"/>
      <c r="OHS7" s="37"/>
      <c r="OHT7" s="37"/>
      <c r="OHU7" s="38"/>
      <c r="OHV7" s="38"/>
      <c r="OHW7" s="38"/>
      <c r="OHX7" s="38"/>
      <c r="OHY7" s="37"/>
      <c r="OHZ7" s="37"/>
      <c r="OIA7" s="37"/>
      <c r="OIB7" s="37"/>
      <c r="OIC7" s="37"/>
      <c r="OID7" s="38"/>
      <c r="OIE7" s="38"/>
      <c r="OIF7" s="38"/>
      <c r="OIG7" s="38"/>
      <c r="OIH7" s="37"/>
      <c r="OII7" s="37"/>
      <c r="OIJ7" s="37"/>
      <c r="OIK7" s="37"/>
      <c r="OIL7" s="37"/>
      <c r="OIM7" s="38"/>
      <c r="OIN7" s="38"/>
      <c r="OIO7" s="38"/>
      <c r="OIP7" s="38"/>
      <c r="OIQ7" s="37"/>
      <c r="OIR7" s="37"/>
      <c r="OIS7" s="37"/>
      <c r="OIT7" s="37"/>
      <c r="OIU7" s="37"/>
      <c r="OIV7" s="38"/>
      <c r="OIW7" s="38"/>
      <c r="OIX7" s="38"/>
      <c r="OIY7" s="38"/>
      <c r="OIZ7" s="37"/>
      <c r="OJA7" s="37"/>
      <c r="OJB7" s="37"/>
      <c r="OJC7" s="37"/>
      <c r="OJD7" s="37"/>
      <c r="OJE7" s="38"/>
      <c r="OJF7" s="38"/>
      <c r="OJG7" s="38"/>
      <c r="OJH7" s="38"/>
      <c r="OJI7" s="37"/>
      <c r="OJJ7" s="37"/>
      <c r="OJK7" s="37"/>
      <c r="OJL7" s="37"/>
      <c r="OJM7" s="37"/>
      <c r="OJN7" s="38"/>
      <c r="OJO7" s="38"/>
      <c r="OJP7" s="38"/>
      <c r="OJQ7" s="38"/>
      <c r="OJR7" s="37"/>
      <c r="OJS7" s="37"/>
      <c r="OJT7" s="37"/>
      <c r="OJU7" s="37"/>
      <c r="OJV7" s="37"/>
      <c r="OJW7" s="38"/>
      <c r="OJX7" s="38"/>
      <c r="OJY7" s="38"/>
      <c r="OJZ7" s="38"/>
      <c r="OKA7" s="37"/>
      <c r="OKB7" s="37"/>
      <c r="OKC7" s="37"/>
      <c r="OKD7" s="37"/>
      <c r="OKE7" s="37"/>
      <c r="OKF7" s="38"/>
      <c r="OKG7" s="38"/>
      <c r="OKH7" s="38"/>
      <c r="OKI7" s="38"/>
      <c r="OKJ7" s="37"/>
      <c r="OKK7" s="37"/>
      <c r="OKL7" s="37"/>
      <c r="OKM7" s="37"/>
      <c r="OKN7" s="37"/>
      <c r="OKO7" s="38"/>
      <c r="OKP7" s="38"/>
      <c r="OKQ7" s="38"/>
      <c r="OKR7" s="38"/>
      <c r="OKS7" s="37"/>
      <c r="OKT7" s="37"/>
      <c r="OKU7" s="37"/>
      <c r="OKV7" s="37"/>
      <c r="OKW7" s="37"/>
      <c r="OKX7" s="38"/>
      <c r="OKY7" s="38"/>
      <c r="OKZ7" s="38"/>
      <c r="OLA7" s="38"/>
      <c r="OLB7" s="37"/>
      <c r="OLC7" s="37"/>
      <c r="OLD7" s="37"/>
      <c r="OLE7" s="37"/>
      <c r="OLF7" s="37"/>
      <c r="OLG7" s="38"/>
      <c r="OLH7" s="38"/>
      <c r="OLI7" s="38"/>
      <c r="OLJ7" s="38"/>
      <c r="OLK7" s="37"/>
      <c r="OLL7" s="37"/>
      <c r="OLM7" s="37"/>
      <c r="OLN7" s="37"/>
      <c r="OLO7" s="37"/>
      <c r="OLP7" s="38"/>
      <c r="OLQ7" s="38"/>
      <c r="OLR7" s="38"/>
      <c r="OLS7" s="38"/>
      <c r="OLT7" s="37"/>
      <c r="OLU7" s="37"/>
      <c r="OLV7" s="37"/>
      <c r="OLW7" s="37"/>
      <c r="OLX7" s="37"/>
      <c r="OLY7" s="38"/>
      <c r="OLZ7" s="38"/>
      <c r="OMA7" s="38"/>
      <c r="OMB7" s="38"/>
      <c r="OMC7" s="37"/>
      <c r="OMD7" s="37"/>
      <c r="OME7" s="37"/>
      <c r="OMF7" s="37"/>
      <c r="OMG7" s="37"/>
      <c r="OMH7" s="38"/>
      <c r="OMI7" s="38"/>
      <c r="OMJ7" s="38"/>
      <c r="OMK7" s="38"/>
      <c r="OML7" s="37"/>
      <c r="OMM7" s="37"/>
      <c r="OMN7" s="37"/>
      <c r="OMO7" s="37"/>
      <c r="OMP7" s="37"/>
      <c r="OMQ7" s="38"/>
      <c r="OMR7" s="38"/>
      <c r="OMS7" s="38"/>
      <c r="OMT7" s="38"/>
      <c r="OMU7" s="37"/>
      <c r="OMV7" s="37"/>
      <c r="OMW7" s="37"/>
      <c r="OMX7" s="37"/>
      <c r="OMY7" s="37"/>
      <c r="OMZ7" s="38"/>
      <c r="ONA7" s="38"/>
      <c r="ONB7" s="38"/>
      <c r="ONC7" s="38"/>
      <c r="OND7" s="37"/>
      <c r="ONE7" s="37"/>
      <c r="ONF7" s="37"/>
      <c r="ONG7" s="37"/>
      <c r="ONH7" s="37"/>
      <c r="ONI7" s="38"/>
      <c r="ONJ7" s="38"/>
      <c r="ONK7" s="38"/>
      <c r="ONL7" s="38"/>
      <c r="ONM7" s="37"/>
      <c r="ONN7" s="37"/>
      <c r="ONO7" s="37"/>
      <c r="ONP7" s="37"/>
      <c r="ONQ7" s="37"/>
      <c r="ONR7" s="38"/>
      <c r="ONS7" s="38"/>
      <c r="ONT7" s="38"/>
      <c r="ONU7" s="38"/>
      <c r="ONV7" s="37"/>
      <c r="ONW7" s="37"/>
      <c r="ONX7" s="37"/>
      <c r="ONY7" s="37"/>
      <c r="ONZ7" s="37"/>
      <c r="OOA7" s="38"/>
      <c r="OOB7" s="38"/>
      <c r="OOC7" s="38"/>
      <c r="OOD7" s="38"/>
      <c r="OOE7" s="37"/>
      <c r="OOF7" s="37"/>
      <c r="OOG7" s="37"/>
      <c r="OOH7" s="37"/>
      <c r="OOI7" s="37"/>
      <c r="OOJ7" s="38"/>
      <c r="OOK7" s="38"/>
      <c r="OOL7" s="38"/>
      <c r="OOM7" s="38"/>
      <c r="OON7" s="37"/>
      <c r="OOO7" s="37"/>
      <c r="OOP7" s="37"/>
      <c r="OOQ7" s="37"/>
      <c r="OOR7" s="37"/>
      <c r="OOS7" s="38"/>
      <c r="OOT7" s="38"/>
      <c r="OOU7" s="38"/>
      <c r="OOV7" s="38"/>
      <c r="OOW7" s="37"/>
      <c r="OOX7" s="37"/>
      <c r="OOY7" s="37"/>
      <c r="OOZ7" s="37"/>
      <c r="OPA7" s="37"/>
      <c r="OPB7" s="38"/>
      <c r="OPC7" s="38"/>
      <c r="OPD7" s="38"/>
      <c r="OPE7" s="38"/>
      <c r="OPF7" s="37"/>
      <c r="OPG7" s="37"/>
      <c r="OPH7" s="37"/>
      <c r="OPI7" s="37"/>
      <c r="OPJ7" s="37"/>
      <c r="OPK7" s="38"/>
      <c r="OPL7" s="38"/>
      <c r="OPM7" s="38"/>
      <c r="OPN7" s="38"/>
      <c r="OPO7" s="37"/>
      <c r="OPP7" s="37"/>
      <c r="OPQ7" s="37"/>
      <c r="OPR7" s="37"/>
      <c r="OPS7" s="37"/>
      <c r="OPT7" s="38"/>
      <c r="OPU7" s="38"/>
      <c r="OPV7" s="38"/>
      <c r="OPW7" s="38"/>
      <c r="OPX7" s="37"/>
      <c r="OPY7" s="37"/>
      <c r="OPZ7" s="37"/>
      <c r="OQA7" s="37"/>
      <c r="OQB7" s="37"/>
      <c r="OQC7" s="38"/>
      <c r="OQD7" s="38"/>
      <c r="OQE7" s="38"/>
      <c r="OQF7" s="38"/>
      <c r="OQG7" s="37"/>
      <c r="OQH7" s="37"/>
      <c r="OQI7" s="37"/>
      <c r="OQJ7" s="37"/>
      <c r="OQK7" s="37"/>
      <c r="OQL7" s="38"/>
      <c r="OQM7" s="38"/>
      <c r="OQN7" s="38"/>
      <c r="OQO7" s="38"/>
      <c r="OQP7" s="37"/>
      <c r="OQQ7" s="37"/>
      <c r="OQR7" s="37"/>
      <c r="OQS7" s="37"/>
      <c r="OQT7" s="37"/>
      <c r="OQU7" s="38"/>
      <c r="OQV7" s="38"/>
      <c r="OQW7" s="38"/>
      <c r="OQX7" s="38"/>
      <c r="OQY7" s="37"/>
      <c r="OQZ7" s="37"/>
      <c r="ORA7" s="37"/>
      <c r="ORB7" s="37"/>
      <c r="ORC7" s="37"/>
      <c r="ORD7" s="38"/>
      <c r="ORE7" s="38"/>
      <c r="ORF7" s="38"/>
      <c r="ORG7" s="38"/>
      <c r="ORH7" s="37"/>
      <c r="ORI7" s="37"/>
      <c r="ORJ7" s="37"/>
      <c r="ORK7" s="37"/>
      <c r="ORL7" s="37"/>
      <c r="ORM7" s="38"/>
      <c r="ORN7" s="38"/>
      <c r="ORO7" s="38"/>
      <c r="ORP7" s="38"/>
      <c r="ORQ7" s="37"/>
      <c r="ORR7" s="37"/>
      <c r="ORS7" s="37"/>
      <c r="ORT7" s="37"/>
      <c r="ORU7" s="37"/>
      <c r="ORV7" s="38"/>
      <c r="ORW7" s="38"/>
      <c r="ORX7" s="38"/>
      <c r="ORY7" s="38"/>
      <c r="ORZ7" s="37"/>
      <c r="OSA7" s="37"/>
      <c r="OSB7" s="37"/>
      <c r="OSC7" s="37"/>
      <c r="OSD7" s="37"/>
      <c r="OSE7" s="38"/>
      <c r="OSF7" s="38"/>
      <c r="OSG7" s="38"/>
      <c r="OSH7" s="38"/>
      <c r="OSI7" s="37"/>
      <c r="OSJ7" s="37"/>
      <c r="OSK7" s="37"/>
      <c r="OSL7" s="37"/>
      <c r="OSM7" s="37"/>
      <c r="OSN7" s="38"/>
      <c r="OSO7" s="38"/>
      <c r="OSP7" s="38"/>
      <c r="OSQ7" s="38"/>
      <c r="OSR7" s="37"/>
      <c r="OSS7" s="37"/>
      <c r="OST7" s="37"/>
      <c r="OSU7" s="37"/>
      <c r="OSV7" s="37"/>
      <c r="OSW7" s="38"/>
      <c r="OSX7" s="38"/>
      <c r="OSY7" s="38"/>
      <c r="OSZ7" s="38"/>
      <c r="OTA7" s="37"/>
      <c r="OTB7" s="37"/>
      <c r="OTC7" s="37"/>
      <c r="OTD7" s="37"/>
      <c r="OTE7" s="37"/>
      <c r="OTF7" s="38"/>
      <c r="OTG7" s="38"/>
      <c r="OTH7" s="38"/>
      <c r="OTI7" s="38"/>
      <c r="OTJ7" s="37"/>
      <c r="OTK7" s="37"/>
      <c r="OTL7" s="37"/>
      <c r="OTM7" s="37"/>
      <c r="OTN7" s="37"/>
      <c r="OTO7" s="38"/>
      <c r="OTP7" s="38"/>
      <c r="OTQ7" s="38"/>
      <c r="OTR7" s="38"/>
      <c r="OTS7" s="37"/>
      <c r="OTT7" s="37"/>
      <c r="OTU7" s="37"/>
      <c r="OTV7" s="37"/>
      <c r="OTW7" s="37"/>
      <c r="OTX7" s="38"/>
      <c r="OTY7" s="38"/>
      <c r="OTZ7" s="38"/>
      <c r="OUA7" s="38"/>
      <c r="OUB7" s="37"/>
      <c r="OUC7" s="37"/>
      <c r="OUD7" s="37"/>
      <c r="OUE7" s="37"/>
      <c r="OUF7" s="37"/>
      <c r="OUG7" s="38"/>
      <c r="OUH7" s="38"/>
      <c r="OUI7" s="38"/>
      <c r="OUJ7" s="38"/>
      <c r="OUK7" s="37"/>
      <c r="OUL7" s="37"/>
      <c r="OUM7" s="37"/>
      <c r="OUN7" s="37"/>
      <c r="OUO7" s="37"/>
      <c r="OUP7" s="38"/>
      <c r="OUQ7" s="38"/>
      <c r="OUR7" s="38"/>
      <c r="OUS7" s="38"/>
      <c r="OUT7" s="37"/>
      <c r="OUU7" s="37"/>
      <c r="OUV7" s="37"/>
      <c r="OUW7" s="37"/>
      <c r="OUX7" s="37"/>
      <c r="OUY7" s="38"/>
      <c r="OUZ7" s="38"/>
      <c r="OVA7" s="38"/>
      <c r="OVB7" s="38"/>
      <c r="OVC7" s="37"/>
      <c r="OVD7" s="37"/>
      <c r="OVE7" s="37"/>
      <c r="OVF7" s="37"/>
      <c r="OVG7" s="37"/>
      <c r="OVH7" s="38"/>
      <c r="OVI7" s="38"/>
      <c r="OVJ7" s="38"/>
      <c r="OVK7" s="38"/>
      <c r="OVL7" s="37"/>
      <c r="OVM7" s="37"/>
      <c r="OVN7" s="37"/>
      <c r="OVO7" s="37"/>
      <c r="OVP7" s="37"/>
      <c r="OVQ7" s="38"/>
      <c r="OVR7" s="38"/>
      <c r="OVS7" s="38"/>
      <c r="OVT7" s="38"/>
      <c r="OVU7" s="37"/>
      <c r="OVV7" s="37"/>
      <c r="OVW7" s="37"/>
      <c r="OVX7" s="37"/>
      <c r="OVY7" s="37"/>
      <c r="OVZ7" s="38"/>
      <c r="OWA7" s="38"/>
      <c r="OWB7" s="38"/>
      <c r="OWC7" s="38"/>
      <c r="OWD7" s="37"/>
      <c r="OWE7" s="37"/>
      <c r="OWF7" s="37"/>
      <c r="OWG7" s="37"/>
      <c r="OWH7" s="37"/>
      <c r="OWI7" s="38"/>
      <c r="OWJ7" s="38"/>
      <c r="OWK7" s="38"/>
      <c r="OWL7" s="38"/>
      <c r="OWM7" s="37"/>
      <c r="OWN7" s="37"/>
      <c r="OWO7" s="37"/>
      <c r="OWP7" s="37"/>
      <c r="OWQ7" s="37"/>
      <c r="OWR7" s="38"/>
      <c r="OWS7" s="38"/>
      <c r="OWT7" s="38"/>
      <c r="OWU7" s="38"/>
      <c r="OWV7" s="37"/>
      <c r="OWW7" s="37"/>
      <c r="OWX7" s="37"/>
      <c r="OWY7" s="37"/>
      <c r="OWZ7" s="37"/>
      <c r="OXA7" s="38"/>
      <c r="OXB7" s="38"/>
      <c r="OXC7" s="38"/>
      <c r="OXD7" s="38"/>
      <c r="OXE7" s="37"/>
      <c r="OXF7" s="37"/>
      <c r="OXG7" s="37"/>
      <c r="OXH7" s="37"/>
      <c r="OXI7" s="37"/>
      <c r="OXJ7" s="38"/>
      <c r="OXK7" s="38"/>
      <c r="OXL7" s="38"/>
      <c r="OXM7" s="38"/>
      <c r="OXN7" s="37"/>
      <c r="OXO7" s="37"/>
      <c r="OXP7" s="37"/>
      <c r="OXQ7" s="37"/>
      <c r="OXR7" s="37"/>
      <c r="OXS7" s="38"/>
      <c r="OXT7" s="38"/>
      <c r="OXU7" s="38"/>
      <c r="OXV7" s="38"/>
      <c r="OXW7" s="37"/>
      <c r="OXX7" s="37"/>
      <c r="OXY7" s="37"/>
      <c r="OXZ7" s="37"/>
      <c r="OYA7" s="37"/>
      <c r="OYB7" s="38"/>
      <c r="OYC7" s="38"/>
      <c r="OYD7" s="38"/>
      <c r="OYE7" s="38"/>
      <c r="OYF7" s="37"/>
      <c r="OYG7" s="37"/>
      <c r="OYH7" s="37"/>
      <c r="OYI7" s="37"/>
      <c r="OYJ7" s="37"/>
      <c r="OYK7" s="38"/>
      <c r="OYL7" s="38"/>
      <c r="OYM7" s="38"/>
      <c r="OYN7" s="38"/>
      <c r="OYO7" s="37"/>
      <c r="OYP7" s="37"/>
      <c r="OYQ7" s="37"/>
      <c r="OYR7" s="37"/>
      <c r="OYS7" s="37"/>
      <c r="OYT7" s="38"/>
      <c r="OYU7" s="38"/>
      <c r="OYV7" s="38"/>
      <c r="OYW7" s="38"/>
      <c r="OYX7" s="37"/>
      <c r="OYY7" s="37"/>
      <c r="OYZ7" s="37"/>
      <c r="OZA7" s="37"/>
      <c r="OZB7" s="37"/>
      <c r="OZC7" s="38"/>
      <c r="OZD7" s="38"/>
      <c r="OZE7" s="38"/>
      <c r="OZF7" s="38"/>
      <c r="OZG7" s="37"/>
      <c r="OZH7" s="37"/>
      <c r="OZI7" s="37"/>
      <c r="OZJ7" s="37"/>
      <c r="OZK7" s="37"/>
      <c r="OZL7" s="38"/>
      <c r="OZM7" s="38"/>
      <c r="OZN7" s="38"/>
      <c r="OZO7" s="38"/>
      <c r="OZP7" s="37"/>
      <c r="OZQ7" s="37"/>
      <c r="OZR7" s="37"/>
      <c r="OZS7" s="37"/>
      <c r="OZT7" s="37"/>
      <c r="OZU7" s="38"/>
      <c r="OZV7" s="38"/>
      <c r="OZW7" s="38"/>
      <c r="OZX7" s="38"/>
      <c r="OZY7" s="37"/>
      <c r="OZZ7" s="37"/>
      <c r="PAA7" s="37"/>
      <c r="PAB7" s="37"/>
      <c r="PAC7" s="37"/>
      <c r="PAD7" s="38"/>
      <c r="PAE7" s="38"/>
      <c r="PAF7" s="38"/>
      <c r="PAG7" s="38"/>
      <c r="PAH7" s="37"/>
      <c r="PAI7" s="37"/>
      <c r="PAJ7" s="37"/>
      <c r="PAK7" s="37"/>
      <c r="PAL7" s="37"/>
      <c r="PAM7" s="38"/>
      <c r="PAN7" s="38"/>
      <c r="PAO7" s="38"/>
      <c r="PAP7" s="38"/>
      <c r="PAQ7" s="37"/>
      <c r="PAR7" s="37"/>
      <c r="PAS7" s="37"/>
      <c r="PAT7" s="37"/>
      <c r="PAU7" s="37"/>
      <c r="PAV7" s="38"/>
      <c r="PAW7" s="38"/>
      <c r="PAX7" s="38"/>
      <c r="PAY7" s="38"/>
      <c r="PAZ7" s="37"/>
      <c r="PBA7" s="37"/>
      <c r="PBB7" s="37"/>
      <c r="PBC7" s="37"/>
      <c r="PBD7" s="37"/>
      <c r="PBE7" s="38"/>
      <c r="PBF7" s="38"/>
      <c r="PBG7" s="38"/>
      <c r="PBH7" s="38"/>
      <c r="PBI7" s="37"/>
      <c r="PBJ7" s="37"/>
      <c r="PBK7" s="37"/>
      <c r="PBL7" s="37"/>
      <c r="PBM7" s="37"/>
      <c r="PBN7" s="38"/>
      <c r="PBO7" s="38"/>
      <c r="PBP7" s="38"/>
      <c r="PBQ7" s="38"/>
      <c r="PBR7" s="37"/>
      <c r="PBS7" s="37"/>
      <c r="PBT7" s="37"/>
      <c r="PBU7" s="37"/>
      <c r="PBV7" s="37"/>
      <c r="PBW7" s="38"/>
      <c r="PBX7" s="38"/>
      <c r="PBY7" s="38"/>
      <c r="PBZ7" s="38"/>
      <c r="PCA7" s="37"/>
      <c r="PCB7" s="37"/>
      <c r="PCC7" s="37"/>
      <c r="PCD7" s="37"/>
      <c r="PCE7" s="37"/>
      <c r="PCF7" s="38"/>
      <c r="PCG7" s="38"/>
      <c r="PCH7" s="38"/>
      <c r="PCI7" s="38"/>
      <c r="PCJ7" s="37"/>
      <c r="PCK7" s="37"/>
      <c r="PCL7" s="37"/>
      <c r="PCM7" s="37"/>
      <c r="PCN7" s="37"/>
      <c r="PCO7" s="38"/>
      <c r="PCP7" s="38"/>
      <c r="PCQ7" s="38"/>
      <c r="PCR7" s="38"/>
      <c r="PCS7" s="37"/>
      <c r="PCT7" s="37"/>
      <c r="PCU7" s="37"/>
      <c r="PCV7" s="37"/>
      <c r="PCW7" s="37"/>
      <c r="PCX7" s="38"/>
      <c r="PCY7" s="38"/>
      <c r="PCZ7" s="38"/>
      <c r="PDA7" s="38"/>
      <c r="PDB7" s="37"/>
      <c r="PDC7" s="37"/>
      <c r="PDD7" s="37"/>
      <c r="PDE7" s="37"/>
      <c r="PDF7" s="37"/>
      <c r="PDG7" s="38"/>
      <c r="PDH7" s="38"/>
      <c r="PDI7" s="38"/>
      <c r="PDJ7" s="38"/>
      <c r="PDK7" s="37"/>
      <c r="PDL7" s="37"/>
      <c r="PDM7" s="37"/>
      <c r="PDN7" s="37"/>
      <c r="PDO7" s="37"/>
      <c r="PDP7" s="38"/>
      <c r="PDQ7" s="38"/>
      <c r="PDR7" s="38"/>
      <c r="PDS7" s="38"/>
      <c r="PDT7" s="37"/>
      <c r="PDU7" s="37"/>
      <c r="PDV7" s="37"/>
      <c r="PDW7" s="37"/>
      <c r="PDX7" s="37"/>
      <c r="PDY7" s="38"/>
      <c r="PDZ7" s="38"/>
      <c r="PEA7" s="38"/>
      <c r="PEB7" s="38"/>
      <c r="PEC7" s="37"/>
      <c r="PED7" s="37"/>
      <c r="PEE7" s="37"/>
      <c r="PEF7" s="37"/>
      <c r="PEG7" s="37"/>
      <c r="PEH7" s="38"/>
      <c r="PEI7" s="38"/>
      <c r="PEJ7" s="38"/>
      <c r="PEK7" s="38"/>
      <c r="PEL7" s="37"/>
      <c r="PEM7" s="37"/>
      <c r="PEN7" s="37"/>
      <c r="PEO7" s="37"/>
      <c r="PEP7" s="37"/>
      <c r="PEQ7" s="38"/>
      <c r="PER7" s="38"/>
      <c r="PES7" s="38"/>
      <c r="PET7" s="38"/>
      <c r="PEU7" s="37"/>
      <c r="PEV7" s="37"/>
      <c r="PEW7" s="37"/>
      <c r="PEX7" s="37"/>
      <c r="PEY7" s="37"/>
      <c r="PEZ7" s="38"/>
      <c r="PFA7" s="38"/>
      <c r="PFB7" s="38"/>
      <c r="PFC7" s="38"/>
      <c r="PFD7" s="37"/>
      <c r="PFE7" s="37"/>
      <c r="PFF7" s="37"/>
      <c r="PFG7" s="37"/>
      <c r="PFH7" s="37"/>
      <c r="PFI7" s="38"/>
      <c r="PFJ7" s="38"/>
      <c r="PFK7" s="38"/>
      <c r="PFL7" s="38"/>
      <c r="PFM7" s="37"/>
      <c r="PFN7" s="37"/>
      <c r="PFO7" s="37"/>
      <c r="PFP7" s="37"/>
      <c r="PFQ7" s="37"/>
      <c r="PFR7" s="38"/>
      <c r="PFS7" s="38"/>
      <c r="PFT7" s="38"/>
      <c r="PFU7" s="38"/>
      <c r="PFV7" s="37"/>
      <c r="PFW7" s="37"/>
      <c r="PFX7" s="37"/>
      <c r="PFY7" s="37"/>
      <c r="PFZ7" s="37"/>
      <c r="PGA7" s="38"/>
      <c r="PGB7" s="38"/>
      <c r="PGC7" s="38"/>
      <c r="PGD7" s="38"/>
      <c r="PGE7" s="37"/>
      <c r="PGF7" s="37"/>
      <c r="PGG7" s="37"/>
      <c r="PGH7" s="37"/>
      <c r="PGI7" s="37"/>
      <c r="PGJ7" s="38"/>
      <c r="PGK7" s="38"/>
      <c r="PGL7" s="38"/>
      <c r="PGM7" s="38"/>
      <c r="PGN7" s="37"/>
      <c r="PGO7" s="37"/>
      <c r="PGP7" s="37"/>
      <c r="PGQ7" s="37"/>
      <c r="PGR7" s="37"/>
      <c r="PGS7" s="38"/>
      <c r="PGT7" s="38"/>
      <c r="PGU7" s="38"/>
      <c r="PGV7" s="38"/>
      <c r="PGW7" s="37"/>
      <c r="PGX7" s="37"/>
      <c r="PGY7" s="37"/>
      <c r="PGZ7" s="37"/>
      <c r="PHA7" s="37"/>
      <c r="PHB7" s="38"/>
      <c r="PHC7" s="38"/>
      <c r="PHD7" s="38"/>
      <c r="PHE7" s="38"/>
      <c r="PHF7" s="37"/>
      <c r="PHG7" s="37"/>
      <c r="PHH7" s="37"/>
      <c r="PHI7" s="37"/>
      <c r="PHJ7" s="37"/>
      <c r="PHK7" s="38"/>
      <c r="PHL7" s="38"/>
      <c r="PHM7" s="38"/>
      <c r="PHN7" s="38"/>
      <c r="PHO7" s="37"/>
      <c r="PHP7" s="37"/>
      <c r="PHQ7" s="37"/>
      <c r="PHR7" s="37"/>
      <c r="PHS7" s="37"/>
      <c r="PHT7" s="38"/>
      <c r="PHU7" s="38"/>
      <c r="PHV7" s="38"/>
      <c r="PHW7" s="38"/>
      <c r="PHX7" s="37"/>
      <c r="PHY7" s="37"/>
      <c r="PHZ7" s="37"/>
      <c r="PIA7" s="37"/>
      <c r="PIB7" s="37"/>
      <c r="PIC7" s="38"/>
      <c r="PID7" s="38"/>
      <c r="PIE7" s="38"/>
      <c r="PIF7" s="38"/>
      <c r="PIG7" s="37"/>
      <c r="PIH7" s="37"/>
      <c r="PII7" s="37"/>
      <c r="PIJ7" s="37"/>
      <c r="PIK7" s="37"/>
      <c r="PIL7" s="38"/>
      <c r="PIM7" s="38"/>
      <c r="PIN7" s="38"/>
      <c r="PIO7" s="38"/>
      <c r="PIP7" s="37"/>
      <c r="PIQ7" s="37"/>
      <c r="PIR7" s="37"/>
      <c r="PIS7" s="37"/>
      <c r="PIT7" s="37"/>
      <c r="PIU7" s="38"/>
      <c r="PIV7" s="38"/>
      <c r="PIW7" s="38"/>
      <c r="PIX7" s="38"/>
      <c r="PIY7" s="37"/>
      <c r="PIZ7" s="37"/>
      <c r="PJA7" s="37"/>
      <c r="PJB7" s="37"/>
      <c r="PJC7" s="37"/>
      <c r="PJD7" s="38"/>
      <c r="PJE7" s="38"/>
      <c r="PJF7" s="38"/>
      <c r="PJG7" s="38"/>
      <c r="PJH7" s="37"/>
      <c r="PJI7" s="37"/>
      <c r="PJJ7" s="37"/>
      <c r="PJK7" s="37"/>
      <c r="PJL7" s="37"/>
      <c r="PJM7" s="38"/>
      <c r="PJN7" s="38"/>
      <c r="PJO7" s="38"/>
      <c r="PJP7" s="38"/>
      <c r="PJQ7" s="37"/>
      <c r="PJR7" s="37"/>
      <c r="PJS7" s="37"/>
      <c r="PJT7" s="37"/>
      <c r="PJU7" s="37"/>
      <c r="PJV7" s="38"/>
      <c r="PJW7" s="38"/>
      <c r="PJX7" s="38"/>
      <c r="PJY7" s="38"/>
      <c r="PJZ7" s="37"/>
      <c r="PKA7" s="37"/>
      <c r="PKB7" s="37"/>
      <c r="PKC7" s="37"/>
      <c r="PKD7" s="37"/>
      <c r="PKE7" s="38"/>
      <c r="PKF7" s="38"/>
      <c r="PKG7" s="38"/>
      <c r="PKH7" s="38"/>
      <c r="PKI7" s="37"/>
      <c r="PKJ7" s="37"/>
      <c r="PKK7" s="37"/>
      <c r="PKL7" s="37"/>
      <c r="PKM7" s="37"/>
      <c r="PKN7" s="38"/>
      <c r="PKO7" s="38"/>
      <c r="PKP7" s="38"/>
      <c r="PKQ7" s="38"/>
      <c r="PKR7" s="37"/>
      <c r="PKS7" s="37"/>
      <c r="PKT7" s="37"/>
      <c r="PKU7" s="37"/>
      <c r="PKV7" s="37"/>
      <c r="PKW7" s="38"/>
      <c r="PKX7" s="38"/>
      <c r="PKY7" s="38"/>
      <c r="PKZ7" s="38"/>
      <c r="PLA7" s="37"/>
      <c r="PLB7" s="37"/>
      <c r="PLC7" s="37"/>
      <c r="PLD7" s="37"/>
      <c r="PLE7" s="37"/>
      <c r="PLF7" s="38"/>
      <c r="PLG7" s="38"/>
      <c r="PLH7" s="38"/>
      <c r="PLI7" s="38"/>
      <c r="PLJ7" s="37"/>
      <c r="PLK7" s="37"/>
      <c r="PLL7" s="37"/>
      <c r="PLM7" s="37"/>
      <c r="PLN7" s="37"/>
      <c r="PLO7" s="38"/>
      <c r="PLP7" s="38"/>
      <c r="PLQ7" s="38"/>
      <c r="PLR7" s="38"/>
      <c r="PLS7" s="37"/>
      <c r="PLT7" s="37"/>
      <c r="PLU7" s="37"/>
      <c r="PLV7" s="37"/>
      <c r="PLW7" s="37"/>
      <c r="PLX7" s="38"/>
      <c r="PLY7" s="38"/>
      <c r="PLZ7" s="38"/>
      <c r="PMA7" s="38"/>
      <c r="PMB7" s="37"/>
      <c r="PMC7" s="37"/>
      <c r="PMD7" s="37"/>
      <c r="PME7" s="37"/>
      <c r="PMF7" s="37"/>
      <c r="PMG7" s="38"/>
      <c r="PMH7" s="38"/>
      <c r="PMI7" s="38"/>
      <c r="PMJ7" s="38"/>
      <c r="PMK7" s="37"/>
      <c r="PML7" s="37"/>
      <c r="PMM7" s="37"/>
      <c r="PMN7" s="37"/>
      <c r="PMO7" s="37"/>
      <c r="PMP7" s="38"/>
      <c r="PMQ7" s="38"/>
      <c r="PMR7" s="38"/>
      <c r="PMS7" s="38"/>
      <c r="PMT7" s="37"/>
      <c r="PMU7" s="37"/>
      <c r="PMV7" s="37"/>
      <c r="PMW7" s="37"/>
      <c r="PMX7" s="37"/>
      <c r="PMY7" s="38"/>
      <c r="PMZ7" s="38"/>
      <c r="PNA7" s="38"/>
      <c r="PNB7" s="38"/>
      <c r="PNC7" s="37"/>
      <c r="PND7" s="37"/>
      <c r="PNE7" s="37"/>
      <c r="PNF7" s="37"/>
      <c r="PNG7" s="37"/>
      <c r="PNH7" s="38"/>
      <c r="PNI7" s="38"/>
      <c r="PNJ7" s="38"/>
      <c r="PNK7" s="38"/>
      <c r="PNL7" s="37"/>
      <c r="PNM7" s="37"/>
      <c r="PNN7" s="37"/>
      <c r="PNO7" s="37"/>
      <c r="PNP7" s="37"/>
      <c r="PNQ7" s="38"/>
      <c r="PNR7" s="38"/>
      <c r="PNS7" s="38"/>
      <c r="PNT7" s="38"/>
      <c r="PNU7" s="37"/>
      <c r="PNV7" s="37"/>
      <c r="PNW7" s="37"/>
      <c r="PNX7" s="37"/>
      <c r="PNY7" s="37"/>
      <c r="PNZ7" s="38"/>
      <c r="POA7" s="38"/>
      <c r="POB7" s="38"/>
      <c r="POC7" s="38"/>
      <c r="POD7" s="37"/>
      <c r="POE7" s="37"/>
      <c r="POF7" s="37"/>
      <c r="POG7" s="37"/>
      <c r="POH7" s="37"/>
      <c r="POI7" s="38"/>
      <c r="POJ7" s="38"/>
      <c r="POK7" s="38"/>
      <c r="POL7" s="38"/>
      <c r="POM7" s="37"/>
      <c r="PON7" s="37"/>
      <c r="POO7" s="37"/>
      <c r="POP7" s="37"/>
      <c r="POQ7" s="37"/>
      <c r="POR7" s="38"/>
      <c r="POS7" s="38"/>
      <c r="POT7" s="38"/>
      <c r="POU7" s="38"/>
      <c r="POV7" s="37"/>
      <c r="POW7" s="37"/>
      <c r="POX7" s="37"/>
      <c r="POY7" s="37"/>
      <c r="POZ7" s="37"/>
      <c r="PPA7" s="38"/>
      <c r="PPB7" s="38"/>
      <c r="PPC7" s="38"/>
      <c r="PPD7" s="38"/>
      <c r="PPE7" s="37"/>
      <c r="PPF7" s="37"/>
      <c r="PPG7" s="37"/>
      <c r="PPH7" s="37"/>
      <c r="PPI7" s="37"/>
      <c r="PPJ7" s="38"/>
      <c r="PPK7" s="38"/>
      <c r="PPL7" s="38"/>
      <c r="PPM7" s="38"/>
      <c r="PPN7" s="37"/>
      <c r="PPO7" s="37"/>
      <c r="PPP7" s="37"/>
      <c r="PPQ7" s="37"/>
      <c r="PPR7" s="37"/>
      <c r="PPS7" s="38"/>
      <c r="PPT7" s="38"/>
      <c r="PPU7" s="38"/>
      <c r="PPV7" s="38"/>
      <c r="PPW7" s="37"/>
      <c r="PPX7" s="37"/>
      <c r="PPY7" s="37"/>
      <c r="PPZ7" s="37"/>
      <c r="PQA7" s="37"/>
      <c r="PQB7" s="38"/>
      <c r="PQC7" s="38"/>
      <c r="PQD7" s="38"/>
      <c r="PQE7" s="38"/>
      <c r="PQF7" s="37"/>
      <c r="PQG7" s="37"/>
      <c r="PQH7" s="37"/>
      <c r="PQI7" s="37"/>
      <c r="PQJ7" s="37"/>
      <c r="PQK7" s="38"/>
      <c r="PQL7" s="38"/>
      <c r="PQM7" s="38"/>
      <c r="PQN7" s="38"/>
      <c r="PQO7" s="37"/>
      <c r="PQP7" s="37"/>
      <c r="PQQ7" s="37"/>
      <c r="PQR7" s="37"/>
      <c r="PQS7" s="37"/>
      <c r="PQT7" s="38"/>
      <c r="PQU7" s="38"/>
      <c r="PQV7" s="38"/>
      <c r="PQW7" s="38"/>
      <c r="PQX7" s="37"/>
      <c r="PQY7" s="37"/>
      <c r="PQZ7" s="37"/>
      <c r="PRA7" s="37"/>
      <c r="PRB7" s="37"/>
      <c r="PRC7" s="38"/>
      <c r="PRD7" s="38"/>
      <c r="PRE7" s="38"/>
      <c r="PRF7" s="38"/>
      <c r="PRG7" s="37"/>
      <c r="PRH7" s="37"/>
      <c r="PRI7" s="37"/>
      <c r="PRJ7" s="37"/>
      <c r="PRK7" s="37"/>
      <c r="PRL7" s="38"/>
      <c r="PRM7" s="38"/>
      <c r="PRN7" s="38"/>
      <c r="PRO7" s="38"/>
      <c r="PRP7" s="37"/>
      <c r="PRQ7" s="37"/>
      <c r="PRR7" s="37"/>
      <c r="PRS7" s="37"/>
      <c r="PRT7" s="37"/>
      <c r="PRU7" s="38"/>
      <c r="PRV7" s="38"/>
      <c r="PRW7" s="38"/>
      <c r="PRX7" s="38"/>
      <c r="PRY7" s="37"/>
      <c r="PRZ7" s="37"/>
      <c r="PSA7" s="37"/>
      <c r="PSB7" s="37"/>
      <c r="PSC7" s="37"/>
      <c r="PSD7" s="38"/>
      <c r="PSE7" s="38"/>
      <c r="PSF7" s="38"/>
      <c r="PSG7" s="38"/>
      <c r="PSH7" s="37"/>
      <c r="PSI7" s="37"/>
      <c r="PSJ7" s="37"/>
      <c r="PSK7" s="37"/>
      <c r="PSL7" s="37"/>
      <c r="PSM7" s="38"/>
      <c r="PSN7" s="38"/>
      <c r="PSO7" s="38"/>
      <c r="PSP7" s="38"/>
      <c r="PSQ7" s="37"/>
      <c r="PSR7" s="37"/>
      <c r="PSS7" s="37"/>
      <c r="PST7" s="37"/>
      <c r="PSU7" s="37"/>
      <c r="PSV7" s="38"/>
      <c r="PSW7" s="38"/>
      <c r="PSX7" s="38"/>
      <c r="PSY7" s="38"/>
      <c r="PSZ7" s="37"/>
      <c r="PTA7" s="37"/>
      <c r="PTB7" s="37"/>
      <c r="PTC7" s="37"/>
      <c r="PTD7" s="37"/>
      <c r="PTE7" s="38"/>
      <c r="PTF7" s="38"/>
      <c r="PTG7" s="38"/>
      <c r="PTH7" s="38"/>
      <c r="PTI7" s="37"/>
      <c r="PTJ7" s="37"/>
      <c r="PTK7" s="37"/>
      <c r="PTL7" s="37"/>
      <c r="PTM7" s="37"/>
      <c r="PTN7" s="38"/>
      <c r="PTO7" s="38"/>
      <c r="PTP7" s="38"/>
      <c r="PTQ7" s="38"/>
      <c r="PTR7" s="37"/>
      <c r="PTS7" s="37"/>
      <c r="PTT7" s="37"/>
      <c r="PTU7" s="37"/>
      <c r="PTV7" s="37"/>
      <c r="PTW7" s="38"/>
      <c r="PTX7" s="38"/>
      <c r="PTY7" s="38"/>
      <c r="PTZ7" s="38"/>
      <c r="PUA7" s="37"/>
      <c r="PUB7" s="37"/>
      <c r="PUC7" s="37"/>
      <c r="PUD7" s="37"/>
      <c r="PUE7" s="37"/>
      <c r="PUF7" s="38"/>
      <c r="PUG7" s="38"/>
      <c r="PUH7" s="38"/>
      <c r="PUI7" s="38"/>
      <c r="PUJ7" s="37"/>
      <c r="PUK7" s="37"/>
      <c r="PUL7" s="37"/>
      <c r="PUM7" s="37"/>
      <c r="PUN7" s="37"/>
      <c r="PUO7" s="38"/>
      <c r="PUP7" s="38"/>
      <c r="PUQ7" s="38"/>
      <c r="PUR7" s="38"/>
      <c r="PUS7" s="37"/>
      <c r="PUT7" s="37"/>
      <c r="PUU7" s="37"/>
      <c r="PUV7" s="37"/>
      <c r="PUW7" s="37"/>
      <c r="PUX7" s="38"/>
      <c r="PUY7" s="38"/>
      <c r="PUZ7" s="38"/>
      <c r="PVA7" s="38"/>
      <c r="PVB7" s="37"/>
      <c r="PVC7" s="37"/>
      <c r="PVD7" s="37"/>
      <c r="PVE7" s="37"/>
      <c r="PVF7" s="37"/>
      <c r="PVG7" s="38"/>
      <c r="PVH7" s="38"/>
      <c r="PVI7" s="38"/>
      <c r="PVJ7" s="38"/>
      <c r="PVK7" s="37"/>
      <c r="PVL7" s="37"/>
      <c r="PVM7" s="37"/>
      <c r="PVN7" s="37"/>
      <c r="PVO7" s="37"/>
      <c r="PVP7" s="38"/>
      <c r="PVQ7" s="38"/>
      <c r="PVR7" s="38"/>
      <c r="PVS7" s="38"/>
      <c r="PVT7" s="37"/>
      <c r="PVU7" s="37"/>
      <c r="PVV7" s="37"/>
      <c r="PVW7" s="37"/>
      <c r="PVX7" s="37"/>
      <c r="PVY7" s="38"/>
      <c r="PVZ7" s="38"/>
      <c r="PWA7" s="38"/>
      <c r="PWB7" s="38"/>
      <c r="PWC7" s="37"/>
      <c r="PWD7" s="37"/>
      <c r="PWE7" s="37"/>
      <c r="PWF7" s="37"/>
      <c r="PWG7" s="37"/>
      <c r="PWH7" s="38"/>
      <c r="PWI7" s="38"/>
      <c r="PWJ7" s="38"/>
      <c r="PWK7" s="38"/>
      <c r="PWL7" s="37"/>
      <c r="PWM7" s="37"/>
      <c r="PWN7" s="37"/>
      <c r="PWO7" s="37"/>
      <c r="PWP7" s="37"/>
      <c r="PWQ7" s="38"/>
      <c r="PWR7" s="38"/>
      <c r="PWS7" s="38"/>
      <c r="PWT7" s="38"/>
      <c r="PWU7" s="37"/>
      <c r="PWV7" s="37"/>
      <c r="PWW7" s="37"/>
      <c r="PWX7" s="37"/>
      <c r="PWY7" s="37"/>
      <c r="PWZ7" s="38"/>
      <c r="PXA7" s="38"/>
      <c r="PXB7" s="38"/>
      <c r="PXC7" s="38"/>
      <c r="PXD7" s="37"/>
      <c r="PXE7" s="37"/>
      <c r="PXF7" s="37"/>
      <c r="PXG7" s="37"/>
      <c r="PXH7" s="37"/>
      <c r="PXI7" s="38"/>
      <c r="PXJ7" s="38"/>
      <c r="PXK7" s="38"/>
      <c r="PXL7" s="38"/>
      <c r="PXM7" s="37"/>
      <c r="PXN7" s="37"/>
      <c r="PXO7" s="37"/>
      <c r="PXP7" s="37"/>
      <c r="PXQ7" s="37"/>
      <c r="PXR7" s="38"/>
      <c r="PXS7" s="38"/>
      <c r="PXT7" s="38"/>
      <c r="PXU7" s="38"/>
      <c r="PXV7" s="37"/>
      <c r="PXW7" s="37"/>
      <c r="PXX7" s="37"/>
      <c r="PXY7" s="37"/>
      <c r="PXZ7" s="37"/>
      <c r="PYA7" s="38"/>
      <c r="PYB7" s="38"/>
      <c r="PYC7" s="38"/>
      <c r="PYD7" s="38"/>
      <c r="PYE7" s="37"/>
      <c r="PYF7" s="37"/>
      <c r="PYG7" s="37"/>
      <c r="PYH7" s="37"/>
      <c r="PYI7" s="37"/>
      <c r="PYJ7" s="38"/>
      <c r="PYK7" s="38"/>
      <c r="PYL7" s="38"/>
      <c r="PYM7" s="38"/>
      <c r="PYN7" s="37"/>
      <c r="PYO7" s="37"/>
      <c r="PYP7" s="37"/>
      <c r="PYQ7" s="37"/>
      <c r="PYR7" s="37"/>
      <c r="PYS7" s="38"/>
      <c r="PYT7" s="38"/>
      <c r="PYU7" s="38"/>
      <c r="PYV7" s="38"/>
      <c r="PYW7" s="37"/>
      <c r="PYX7" s="37"/>
      <c r="PYY7" s="37"/>
      <c r="PYZ7" s="37"/>
      <c r="PZA7" s="37"/>
      <c r="PZB7" s="38"/>
      <c r="PZC7" s="38"/>
      <c r="PZD7" s="38"/>
      <c r="PZE7" s="38"/>
      <c r="PZF7" s="37"/>
      <c r="PZG7" s="37"/>
      <c r="PZH7" s="37"/>
      <c r="PZI7" s="37"/>
      <c r="PZJ7" s="37"/>
      <c r="PZK7" s="38"/>
      <c r="PZL7" s="38"/>
      <c r="PZM7" s="38"/>
      <c r="PZN7" s="38"/>
      <c r="PZO7" s="37"/>
      <c r="PZP7" s="37"/>
      <c r="PZQ7" s="37"/>
      <c r="PZR7" s="37"/>
      <c r="PZS7" s="37"/>
      <c r="PZT7" s="38"/>
      <c r="PZU7" s="38"/>
      <c r="PZV7" s="38"/>
      <c r="PZW7" s="38"/>
      <c r="PZX7" s="37"/>
      <c r="PZY7" s="37"/>
      <c r="PZZ7" s="37"/>
      <c r="QAA7" s="37"/>
      <c r="QAB7" s="37"/>
      <c r="QAC7" s="38"/>
      <c r="QAD7" s="38"/>
      <c r="QAE7" s="38"/>
      <c r="QAF7" s="38"/>
      <c r="QAG7" s="37"/>
      <c r="QAH7" s="37"/>
      <c r="QAI7" s="37"/>
      <c r="QAJ7" s="37"/>
      <c r="QAK7" s="37"/>
      <c r="QAL7" s="38"/>
      <c r="QAM7" s="38"/>
      <c r="QAN7" s="38"/>
      <c r="QAO7" s="38"/>
      <c r="QAP7" s="37"/>
      <c r="QAQ7" s="37"/>
      <c r="QAR7" s="37"/>
      <c r="QAS7" s="37"/>
      <c r="QAT7" s="37"/>
      <c r="QAU7" s="38"/>
      <c r="QAV7" s="38"/>
      <c r="QAW7" s="38"/>
      <c r="QAX7" s="38"/>
      <c r="QAY7" s="37"/>
      <c r="QAZ7" s="37"/>
      <c r="QBA7" s="37"/>
      <c r="QBB7" s="37"/>
      <c r="QBC7" s="37"/>
      <c r="QBD7" s="38"/>
      <c r="QBE7" s="38"/>
      <c r="QBF7" s="38"/>
      <c r="QBG7" s="38"/>
      <c r="QBH7" s="37"/>
      <c r="QBI7" s="37"/>
      <c r="QBJ7" s="37"/>
      <c r="QBK7" s="37"/>
      <c r="QBL7" s="37"/>
      <c r="QBM7" s="38"/>
      <c r="QBN7" s="38"/>
      <c r="QBO7" s="38"/>
      <c r="QBP7" s="38"/>
      <c r="QBQ7" s="37"/>
      <c r="QBR7" s="37"/>
      <c r="QBS7" s="37"/>
      <c r="QBT7" s="37"/>
      <c r="QBU7" s="37"/>
      <c r="QBV7" s="38"/>
      <c r="QBW7" s="38"/>
      <c r="QBX7" s="38"/>
      <c r="QBY7" s="38"/>
      <c r="QBZ7" s="37"/>
      <c r="QCA7" s="37"/>
      <c r="QCB7" s="37"/>
      <c r="QCC7" s="37"/>
      <c r="QCD7" s="37"/>
      <c r="QCE7" s="38"/>
      <c r="QCF7" s="38"/>
      <c r="QCG7" s="38"/>
      <c r="QCH7" s="38"/>
      <c r="QCI7" s="37"/>
      <c r="QCJ7" s="37"/>
      <c r="QCK7" s="37"/>
      <c r="QCL7" s="37"/>
      <c r="QCM7" s="37"/>
      <c r="QCN7" s="38"/>
      <c r="QCO7" s="38"/>
      <c r="QCP7" s="38"/>
      <c r="QCQ7" s="38"/>
      <c r="QCR7" s="37"/>
      <c r="QCS7" s="37"/>
      <c r="QCT7" s="37"/>
      <c r="QCU7" s="37"/>
      <c r="QCV7" s="37"/>
      <c r="QCW7" s="38"/>
      <c r="QCX7" s="38"/>
      <c r="QCY7" s="38"/>
      <c r="QCZ7" s="38"/>
      <c r="QDA7" s="37"/>
      <c r="QDB7" s="37"/>
      <c r="QDC7" s="37"/>
      <c r="QDD7" s="37"/>
      <c r="QDE7" s="37"/>
      <c r="QDF7" s="38"/>
      <c r="QDG7" s="38"/>
      <c r="QDH7" s="38"/>
      <c r="QDI7" s="38"/>
      <c r="QDJ7" s="37"/>
      <c r="QDK7" s="37"/>
      <c r="QDL7" s="37"/>
      <c r="QDM7" s="37"/>
      <c r="QDN7" s="37"/>
      <c r="QDO7" s="38"/>
      <c r="QDP7" s="38"/>
      <c r="QDQ7" s="38"/>
      <c r="QDR7" s="38"/>
      <c r="QDS7" s="37"/>
      <c r="QDT7" s="37"/>
      <c r="QDU7" s="37"/>
      <c r="QDV7" s="37"/>
      <c r="QDW7" s="37"/>
      <c r="QDX7" s="38"/>
      <c r="QDY7" s="38"/>
      <c r="QDZ7" s="38"/>
      <c r="QEA7" s="38"/>
      <c r="QEB7" s="37"/>
      <c r="QEC7" s="37"/>
      <c r="QED7" s="37"/>
      <c r="QEE7" s="37"/>
      <c r="QEF7" s="37"/>
      <c r="QEG7" s="38"/>
      <c r="QEH7" s="38"/>
      <c r="QEI7" s="38"/>
      <c r="QEJ7" s="38"/>
      <c r="QEK7" s="37"/>
      <c r="QEL7" s="37"/>
      <c r="QEM7" s="37"/>
      <c r="QEN7" s="37"/>
      <c r="QEO7" s="37"/>
      <c r="QEP7" s="38"/>
      <c r="QEQ7" s="38"/>
      <c r="QER7" s="38"/>
      <c r="QES7" s="38"/>
      <c r="QET7" s="37"/>
      <c r="QEU7" s="37"/>
      <c r="QEV7" s="37"/>
      <c r="QEW7" s="37"/>
      <c r="QEX7" s="37"/>
      <c r="QEY7" s="38"/>
      <c r="QEZ7" s="38"/>
      <c r="QFA7" s="38"/>
      <c r="QFB7" s="38"/>
      <c r="QFC7" s="37"/>
      <c r="QFD7" s="37"/>
      <c r="QFE7" s="37"/>
      <c r="QFF7" s="37"/>
      <c r="QFG7" s="37"/>
      <c r="QFH7" s="38"/>
      <c r="QFI7" s="38"/>
      <c r="QFJ7" s="38"/>
      <c r="QFK7" s="38"/>
      <c r="QFL7" s="37"/>
      <c r="QFM7" s="37"/>
      <c r="QFN7" s="37"/>
      <c r="QFO7" s="37"/>
      <c r="QFP7" s="37"/>
      <c r="QFQ7" s="38"/>
      <c r="QFR7" s="38"/>
      <c r="QFS7" s="38"/>
      <c r="QFT7" s="38"/>
      <c r="QFU7" s="37"/>
      <c r="QFV7" s="37"/>
      <c r="QFW7" s="37"/>
      <c r="QFX7" s="37"/>
      <c r="QFY7" s="37"/>
      <c r="QFZ7" s="38"/>
      <c r="QGA7" s="38"/>
      <c r="QGB7" s="38"/>
      <c r="QGC7" s="38"/>
      <c r="QGD7" s="37"/>
      <c r="QGE7" s="37"/>
      <c r="QGF7" s="37"/>
      <c r="QGG7" s="37"/>
      <c r="QGH7" s="37"/>
      <c r="QGI7" s="38"/>
      <c r="QGJ7" s="38"/>
      <c r="QGK7" s="38"/>
      <c r="QGL7" s="38"/>
      <c r="QGM7" s="37"/>
      <c r="QGN7" s="37"/>
      <c r="QGO7" s="37"/>
      <c r="QGP7" s="37"/>
      <c r="QGQ7" s="37"/>
      <c r="QGR7" s="38"/>
      <c r="QGS7" s="38"/>
      <c r="QGT7" s="38"/>
      <c r="QGU7" s="38"/>
      <c r="QGV7" s="37"/>
      <c r="QGW7" s="37"/>
      <c r="QGX7" s="37"/>
      <c r="QGY7" s="37"/>
      <c r="QGZ7" s="37"/>
      <c r="QHA7" s="38"/>
      <c r="QHB7" s="38"/>
      <c r="QHC7" s="38"/>
      <c r="QHD7" s="38"/>
      <c r="QHE7" s="37"/>
      <c r="QHF7" s="37"/>
      <c r="QHG7" s="37"/>
      <c r="QHH7" s="37"/>
      <c r="QHI7" s="37"/>
      <c r="QHJ7" s="38"/>
      <c r="QHK7" s="38"/>
      <c r="QHL7" s="38"/>
      <c r="QHM7" s="38"/>
      <c r="QHN7" s="37"/>
      <c r="QHO7" s="37"/>
      <c r="QHP7" s="37"/>
      <c r="QHQ7" s="37"/>
      <c r="QHR7" s="37"/>
      <c r="QHS7" s="38"/>
      <c r="QHT7" s="38"/>
      <c r="QHU7" s="38"/>
      <c r="QHV7" s="38"/>
      <c r="QHW7" s="37"/>
      <c r="QHX7" s="37"/>
      <c r="QHY7" s="37"/>
      <c r="QHZ7" s="37"/>
      <c r="QIA7" s="37"/>
      <c r="QIB7" s="38"/>
      <c r="QIC7" s="38"/>
      <c r="QID7" s="38"/>
      <c r="QIE7" s="38"/>
      <c r="QIF7" s="37"/>
      <c r="QIG7" s="37"/>
      <c r="QIH7" s="37"/>
      <c r="QII7" s="37"/>
      <c r="QIJ7" s="37"/>
      <c r="QIK7" s="38"/>
      <c r="QIL7" s="38"/>
      <c r="QIM7" s="38"/>
      <c r="QIN7" s="38"/>
      <c r="QIO7" s="37"/>
      <c r="QIP7" s="37"/>
      <c r="QIQ7" s="37"/>
      <c r="QIR7" s="37"/>
      <c r="QIS7" s="37"/>
      <c r="QIT7" s="38"/>
      <c r="QIU7" s="38"/>
      <c r="QIV7" s="38"/>
      <c r="QIW7" s="38"/>
      <c r="QIX7" s="37"/>
      <c r="QIY7" s="37"/>
      <c r="QIZ7" s="37"/>
      <c r="QJA7" s="37"/>
      <c r="QJB7" s="37"/>
      <c r="QJC7" s="38"/>
      <c r="QJD7" s="38"/>
      <c r="QJE7" s="38"/>
      <c r="QJF7" s="38"/>
      <c r="QJG7" s="37"/>
      <c r="QJH7" s="37"/>
      <c r="QJI7" s="37"/>
      <c r="QJJ7" s="37"/>
      <c r="QJK7" s="37"/>
      <c r="QJL7" s="38"/>
      <c r="QJM7" s="38"/>
      <c r="QJN7" s="38"/>
      <c r="QJO7" s="38"/>
      <c r="QJP7" s="37"/>
      <c r="QJQ7" s="37"/>
      <c r="QJR7" s="37"/>
      <c r="QJS7" s="37"/>
      <c r="QJT7" s="37"/>
      <c r="QJU7" s="38"/>
      <c r="QJV7" s="38"/>
      <c r="QJW7" s="38"/>
      <c r="QJX7" s="38"/>
      <c r="QJY7" s="37"/>
      <c r="QJZ7" s="37"/>
      <c r="QKA7" s="37"/>
      <c r="QKB7" s="37"/>
      <c r="QKC7" s="37"/>
      <c r="QKD7" s="38"/>
      <c r="QKE7" s="38"/>
      <c r="QKF7" s="38"/>
      <c r="QKG7" s="38"/>
      <c r="QKH7" s="37"/>
      <c r="QKI7" s="37"/>
      <c r="QKJ7" s="37"/>
      <c r="QKK7" s="37"/>
      <c r="QKL7" s="37"/>
      <c r="QKM7" s="38"/>
      <c r="QKN7" s="38"/>
      <c r="QKO7" s="38"/>
      <c r="QKP7" s="38"/>
      <c r="QKQ7" s="37"/>
      <c r="QKR7" s="37"/>
      <c r="QKS7" s="37"/>
      <c r="QKT7" s="37"/>
      <c r="QKU7" s="37"/>
      <c r="QKV7" s="38"/>
      <c r="QKW7" s="38"/>
      <c r="QKX7" s="38"/>
      <c r="QKY7" s="38"/>
      <c r="QKZ7" s="37"/>
      <c r="QLA7" s="37"/>
      <c r="QLB7" s="37"/>
      <c r="QLC7" s="37"/>
      <c r="QLD7" s="37"/>
      <c r="QLE7" s="38"/>
      <c r="QLF7" s="38"/>
      <c r="QLG7" s="38"/>
      <c r="QLH7" s="38"/>
      <c r="QLI7" s="37"/>
      <c r="QLJ7" s="37"/>
      <c r="QLK7" s="37"/>
      <c r="QLL7" s="37"/>
      <c r="QLM7" s="37"/>
      <c r="QLN7" s="38"/>
      <c r="QLO7" s="38"/>
      <c r="QLP7" s="38"/>
      <c r="QLQ7" s="38"/>
      <c r="QLR7" s="37"/>
      <c r="QLS7" s="37"/>
      <c r="QLT7" s="37"/>
      <c r="QLU7" s="37"/>
      <c r="QLV7" s="37"/>
      <c r="QLW7" s="38"/>
      <c r="QLX7" s="38"/>
      <c r="QLY7" s="38"/>
      <c r="QLZ7" s="38"/>
      <c r="QMA7" s="37"/>
      <c r="QMB7" s="37"/>
      <c r="QMC7" s="37"/>
      <c r="QMD7" s="37"/>
      <c r="QME7" s="37"/>
      <c r="QMF7" s="38"/>
      <c r="QMG7" s="38"/>
      <c r="QMH7" s="38"/>
      <c r="QMI7" s="38"/>
      <c r="QMJ7" s="37"/>
      <c r="QMK7" s="37"/>
      <c r="QML7" s="37"/>
      <c r="QMM7" s="37"/>
      <c r="QMN7" s="37"/>
      <c r="QMO7" s="38"/>
      <c r="QMP7" s="38"/>
      <c r="QMQ7" s="38"/>
      <c r="QMR7" s="38"/>
      <c r="QMS7" s="37"/>
      <c r="QMT7" s="37"/>
      <c r="QMU7" s="37"/>
      <c r="QMV7" s="37"/>
      <c r="QMW7" s="37"/>
      <c r="QMX7" s="38"/>
      <c r="QMY7" s="38"/>
      <c r="QMZ7" s="38"/>
      <c r="QNA7" s="38"/>
      <c r="QNB7" s="37"/>
      <c r="QNC7" s="37"/>
      <c r="QND7" s="37"/>
      <c r="QNE7" s="37"/>
      <c r="QNF7" s="37"/>
      <c r="QNG7" s="38"/>
      <c r="QNH7" s="38"/>
      <c r="QNI7" s="38"/>
      <c r="QNJ7" s="38"/>
      <c r="QNK7" s="37"/>
      <c r="QNL7" s="37"/>
      <c r="QNM7" s="37"/>
      <c r="QNN7" s="37"/>
      <c r="QNO7" s="37"/>
      <c r="QNP7" s="38"/>
      <c r="QNQ7" s="38"/>
      <c r="QNR7" s="38"/>
      <c r="QNS7" s="38"/>
      <c r="QNT7" s="37"/>
      <c r="QNU7" s="37"/>
      <c r="QNV7" s="37"/>
      <c r="QNW7" s="37"/>
      <c r="QNX7" s="37"/>
      <c r="QNY7" s="38"/>
      <c r="QNZ7" s="38"/>
      <c r="QOA7" s="38"/>
      <c r="QOB7" s="38"/>
      <c r="QOC7" s="37"/>
      <c r="QOD7" s="37"/>
      <c r="QOE7" s="37"/>
      <c r="QOF7" s="37"/>
      <c r="QOG7" s="37"/>
      <c r="QOH7" s="38"/>
      <c r="QOI7" s="38"/>
      <c r="QOJ7" s="38"/>
      <c r="QOK7" s="38"/>
      <c r="QOL7" s="37"/>
      <c r="QOM7" s="37"/>
      <c r="QON7" s="37"/>
      <c r="QOO7" s="37"/>
      <c r="QOP7" s="37"/>
      <c r="QOQ7" s="38"/>
      <c r="QOR7" s="38"/>
      <c r="QOS7" s="38"/>
      <c r="QOT7" s="38"/>
      <c r="QOU7" s="37"/>
      <c r="QOV7" s="37"/>
      <c r="QOW7" s="37"/>
      <c r="QOX7" s="37"/>
      <c r="QOY7" s="37"/>
      <c r="QOZ7" s="38"/>
      <c r="QPA7" s="38"/>
      <c r="QPB7" s="38"/>
      <c r="QPC7" s="38"/>
      <c r="QPD7" s="37"/>
      <c r="QPE7" s="37"/>
      <c r="QPF7" s="37"/>
      <c r="QPG7" s="37"/>
      <c r="QPH7" s="37"/>
      <c r="QPI7" s="38"/>
      <c r="QPJ7" s="38"/>
      <c r="QPK7" s="38"/>
      <c r="QPL7" s="38"/>
      <c r="QPM7" s="37"/>
      <c r="QPN7" s="37"/>
      <c r="QPO7" s="37"/>
      <c r="QPP7" s="37"/>
      <c r="QPQ7" s="37"/>
      <c r="QPR7" s="38"/>
      <c r="QPS7" s="38"/>
      <c r="QPT7" s="38"/>
      <c r="QPU7" s="38"/>
      <c r="QPV7" s="37"/>
      <c r="QPW7" s="37"/>
      <c r="QPX7" s="37"/>
      <c r="QPY7" s="37"/>
      <c r="QPZ7" s="37"/>
      <c r="QQA7" s="38"/>
      <c r="QQB7" s="38"/>
      <c r="QQC7" s="38"/>
      <c r="QQD7" s="38"/>
      <c r="QQE7" s="37"/>
      <c r="QQF7" s="37"/>
      <c r="QQG7" s="37"/>
      <c r="QQH7" s="37"/>
      <c r="QQI7" s="37"/>
      <c r="QQJ7" s="38"/>
      <c r="QQK7" s="38"/>
      <c r="QQL7" s="38"/>
      <c r="QQM7" s="38"/>
      <c r="QQN7" s="37"/>
      <c r="QQO7" s="37"/>
      <c r="QQP7" s="37"/>
      <c r="QQQ7" s="37"/>
      <c r="QQR7" s="37"/>
      <c r="QQS7" s="38"/>
      <c r="QQT7" s="38"/>
      <c r="QQU7" s="38"/>
      <c r="QQV7" s="38"/>
      <c r="QQW7" s="37"/>
      <c r="QQX7" s="37"/>
      <c r="QQY7" s="37"/>
      <c r="QQZ7" s="37"/>
      <c r="QRA7" s="37"/>
      <c r="QRB7" s="38"/>
      <c r="QRC7" s="38"/>
      <c r="QRD7" s="38"/>
      <c r="QRE7" s="38"/>
      <c r="QRF7" s="37"/>
      <c r="QRG7" s="37"/>
      <c r="QRH7" s="37"/>
      <c r="QRI7" s="37"/>
      <c r="QRJ7" s="37"/>
      <c r="QRK7" s="38"/>
      <c r="QRL7" s="38"/>
      <c r="QRM7" s="38"/>
      <c r="QRN7" s="38"/>
      <c r="QRO7" s="37"/>
      <c r="QRP7" s="37"/>
      <c r="QRQ7" s="37"/>
      <c r="QRR7" s="37"/>
      <c r="QRS7" s="37"/>
      <c r="QRT7" s="38"/>
      <c r="QRU7" s="38"/>
      <c r="QRV7" s="38"/>
      <c r="QRW7" s="38"/>
      <c r="QRX7" s="37"/>
      <c r="QRY7" s="37"/>
      <c r="QRZ7" s="37"/>
      <c r="QSA7" s="37"/>
      <c r="QSB7" s="37"/>
      <c r="QSC7" s="38"/>
      <c r="QSD7" s="38"/>
      <c r="QSE7" s="38"/>
      <c r="QSF7" s="38"/>
      <c r="QSG7" s="37"/>
      <c r="QSH7" s="37"/>
      <c r="QSI7" s="37"/>
      <c r="QSJ7" s="37"/>
      <c r="QSK7" s="37"/>
      <c r="QSL7" s="38"/>
      <c r="QSM7" s="38"/>
      <c r="QSN7" s="38"/>
      <c r="QSO7" s="38"/>
      <c r="QSP7" s="37"/>
      <c r="QSQ7" s="37"/>
      <c r="QSR7" s="37"/>
      <c r="QSS7" s="37"/>
      <c r="QST7" s="37"/>
      <c r="QSU7" s="38"/>
      <c r="QSV7" s="38"/>
      <c r="QSW7" s="38"/>
      <c r="QSX7" s="38"/>
      <c r="QSY7" s="37"/>
      <c r="QSZ7" s="37"/>
      <c r="QTA7" s="37"/>
      <c r="QTB7" s="37"/>
      <c r="QTC7" s="37"/>
      <c r="QTD7" s="38"/>
      <c r="QTE7" s="38"/>
      <c r="QTF7" s="38"/>
      <c r="QTG7" s="38"/>
      <c r="QTH7" s="37"/>
      <c r="QTI7" s="37"/>
      <c r="QTJ7" s="37"/>
      <c r="QTK7" s="37"/>
      <c r="QTL7" s="37"/>
      <c r="QTM7" s="38"/>
      <c r="QTN7" s="38"/>
      <c r="QTO7" s="38"/>
      <c r="QTP7" s="38"/>
      <c r="QTQ7" s="37"/>
      <c r="QTR7" s="37"/>
      <c r="QTS7" s="37"/>
      <c r="QTT7" s="37"/>
      <c r="QTU7" s="37"/>
      <c r="QTV7" s="38"/>
      <c r="QTW7" s="38"/>
      <c r="QTX7" s="38"/>
      <c r="QTY7" s="38"/>
      <c r="QTZ7" s="37"/>
      <c r="QUA7" s="37"/>
      <c r="QUB7" s="37"/>
      <c r="QUC7" s="37"/>
      <c r="QUD7" s="37"/>
      <c r="QUE7" s="38"/>
      <c r="QUF7" s="38"/>
      <c r="QUG7" s="38"/>
      <c r="QUH7" s="38"/>
      <c r="QUI7" s="37"/>
      <c r="QUJ7" s="37"/>
      <c r="QUK7" s="37"/>
      <c r="QUL7" s="37"/>
      <c r="QUM7" s="37"/>
      <c r="QUN7" s="38"/>
      <c r="QUO7" s="38"/>
      <c r="QUP7" s="38"/>
      <c r="QUQ7" s="38"/>
      <c r="QUR7" s="37"/>
      <c r="QUS7" s="37"/>
      <c r="QUT7" s="37"/>
      <c r="QUU7" s="37"/>
      <c r="QUV7" s="37"/>
      <c r="QUW7" s="38"/>
      <c r="QUX7" s="38"/>
      <c r="QUY7" s="38"/>
      <c r="QUZ7" s="38"/>
      <c r="QVA7" s="37"/>
      <c r="QVB7" s="37"/>
      <c r="QVC7" s="37"/>
      <c r="QVD7" s="37"/>
      <c r="QVE7" s="37"/>
      <c r="QVF7" s="38"/>
      <c r="QVG7" s="38"/>
      <c r="QVH7" s="38"/>
      <c r="QVI7" s="38"/>
      <c r="QVJ7" s="37"/>
      <c r="QVK7" s="37"/>
      <c r="QVL7" s="37"/>
      <c r="QVM7" s="37"/>
      <c r="QVN7" s="37"/>
      <c r="QVO7" s="38"/>
      <c r="QVP7" s="38"/>
      <c r="QVQ7" s="38"/>
      <c r="QVR7" s="38"/>
      <c r="QVS7" s="37"/>
      <c r="QVT7" s="37"/>
      <c r="QVU7" s="37"/>
      <c r="QVV7" s="37"/>
      <c r="QVW7" s="37"/>
      <c r="QVX7" s="38"/>
      <c r="QVY7" s="38"/>
      <c r="QVZ7" s="38"/>
      <c r="QWA7" s="38"/>
      <c r="QWB7" s="37"/>
      <c r="QWC7" s="37"/>
      <c r="QWD7" s="37"/>
      <c r="QWE7" s="37"/>
      <c r="QWF7" s="37"/>
      <c r="QWG7" s="38"/>
      <c r="QWH7" s="38"/>
      <c r="QWI7" s="38"/>
      <c r="QWJ7" s="38"/>
      <c r="QWK7" s="37"/>
      <c r="QWL7" s="37"/>
      <c r="QWM7" s="37"/>
      <c r="QWN7" s="37"/>
      <c r="QWO7" s="37"/>
      <c r="QWP7" s="38"/>
      <c r="QWQ7" s="38"/>
      <c r="QWR7" s="38"/>
      <c r="QWS7" s="38"/>
      <c r="QWT7" s="37"/>
      <c r="QWU7" s="37"/>
      <c r="QWV7" s="37"/>
      <c r="QWW7" s="37"/>
      <c r="QWX7" s="37"/>
      <c r="QWY7" s="38"/>
      <c r="QWZ7" s="38"/>
      <c r="QXA7" s="38"/>
      <c r="QXB7" s="38"/>
      <c r="QXC7" s="37"/>
      <c r="QXD7" s="37"/>
      <c r="QXE7" s="37"/>
      <c r="QXF7" s="37"/>
      <c r="QXG7" s="37"/>
      <c r="QXH7" s="38"/>
      <c r="QXI7" s="38"/>
      <c r="QXJ7" s="38"/>
      <c r="QXK7" s="38"/>
      <c r="QXL7" s="37"/>
      <c r="QXM7" s="37"/>
      <c r="QXN7" s="37"/>
      <c r="QXO7" s="37"/>
      <c r="QXP7" s="37"/>
      <c r="QXQ7" s="38"/>
      <c r="QXR7" s="38"/>
      <c r="QXS7" s="38"/>
      <c r="QXT7" s="38"/>
      <c r="QXU7" s="37"/>
      <c r="QXV7" s="37"/>
      <c r="QXW7" s="37"/>
      <c r="QXX7" s="37"/>
      <c r="QXY7" s="37"/>
      <c r="QXZ7" s="38"/>
      <c r="QYA7" s="38"/>
      <c r="QYB7" s="38"/>
      <c r="QYC7" s="38"/>
      <c r="QYD7" s="37"/>
      <c r="QYE7" s="37"/>
      <c r="QYF7" s="37"/>
      <c r="QYG7" s="37"/>
      <c r="QYH7" s="37"/>
      <c r="QYI7" s="38"/>
      <c r="QYJ7" s="38"/>
      <c r="QYK7" s="38"/>
      <c r="QYL7" s="38"/>
      <c r="QYM7" s="37"/>
      <c r="QYN7" s="37"/>
      <c r="QYO7" s="37"/>
      <c r="QYP7" s="37"/>
      <c r="QYQ7" s="37"/>
      <c r="QYR7" s="38"/>
      <c r="QYS7" s="38"/>
      <c r="QYT7" s="38"/>
      <c r="QYU7" s="38"/>
      <c r="QYV7" s="37"/>
      <c r="QYW7" s="37"/>
      <c r="QYX7" s="37"/>
      <c r="QYY7" s="37"/>
      <c r="QYZ7" s="37"/>
      <c r="QZA7" s="38"/>
      <c r="QZB7" s="38"/>
      <c r="QZC7" s="38"/>
      <c r="QZD7" s="38"/>
      <c r="QZE7" s="37"/>
      <c r="QZF7" s="37"/>
      <c r="QZG7" s="37"/>
      <c r="QZH7" s="37"/>
      <c r="QZI7" s="37"/>
      <c r="QZJ7" s="38"/>
      <c r="QZK7" s="38"/>
      <c r="QZL7" s="38"/>
      <c r="QZM7" s="38"/>
      <c r="QZN7" s="37"/>
      <c r="QZO7" s="37"/>
      <c r="QZP7" s="37"/>
      <c r="QZQ7" s="37"/>
      <c r="QZR7" s="37"/>
      <c r="QZS7" s="38"/>
      <c r="QZT7" s="38"/>
      <c r="QZU7" s="38"/>
      <c r="QZV7" s="38"/>
      <c r="QZW7" s="37"/>
      <c r="QZX7" s="37"/>
      <c r="QZY7" s="37"/>
      <c r="QZZ7" s="37"/>
      <c r="RAA7" s="37"/>
      <c r="RAB7" s="38"/>
      <c r="RAC7" s="38"/>
      <c r="RAD7" s="38"/>
      <c r="RAE7" s="38"/>
      <c r="RAF7" s="37"/>
      <c r="RAG7" s="37"/>
      <c r="RAH7" s="37"/>
      <c r="RAI7" s="37"/>
      <c r="RAJ7" s="37"/>
      <c r="RAK7" s="38"/>
      <c r="RAL7" s="38"/>
      <c r="RAM7" s="38"/>
      <c r="RAN7" s="38"/>
      <c r="RAO7" s="37"/>
      <c r="RAP7" s="37"/>
      <c r="RAQ7" s="37"/>
      <c r="RAR7" s="37"/>
      <c r="RAS7" s="37"/>
      <c r="RAT7" s="38"/>
      <c r="RAU7" s="38"/>
      <c r="RAV7" s="38"/>
      <c r="RAW7" s="38"/>
      <c r="RAX7" s="37"/>
      <c r="RAY7" s="37"/>
      <c r="RAZ7" s="37"/>
      <c r="RBA7" s="37"/>
      <c r="RBB7" s="37"/>
      <c r="RBC7" s="38"/>
      <c r="RBD7" s="38"/>
      <c r="RBE7" s="38"/>
      <c r="RBF7" s="38"/>
      <c r="RBG7" s="37"/>
      <c r="RBH7" s="37"/>
      <c r="RBI7" s="37"/>
      <c r="RBJ7" s="37"/>
      <c r="RBK7" s="37"/>
      <c r="RBL7" s="38"/>
      <c r="RBM7" s="38"/>
      <c r="RBN7" s="38"/>
      <c r="RBO7" s="38"/>
      <c r="RBP7" s="37"/>
      <c r="RBQ7" s="37"/>
      <c r="RBR7" s="37"/>
      <c r="RBS7" s="37"/>
      <c r="RBT7" s="37"/>
      <c r="RBU7" s="38"/>
      <c r="RBV7" s="38"/>
      <c r="RBW7" s="38"/>
      <c r="RBX7" s="38"/>
      <c r="RBY7" s="37"/>
      <c r="RBZ7" s="37"/>
      <c r="RCA7" s="37"/>
      <c r="RCB7" s="37"/>
      <c r="RCC7" s="37"/>
      <c r="RCD7" s="38"/>
      <c r="RCE7" s="38"/>
      <c r="RCF7" s="38"/>
      <c r="RCG7" s="38"/>
      <c r="RCH7" s="37"/>
      <c r="RCI7" s="37"/>
      <c r="RCJ7" s="37"/>
      <c r="RCK7" s="37"/>
      <c r="RCL7" s="37"/>
      <c r="RCM7" s="38"/>
      <c r="RCN7" s="38"/>
      <c r="RCO7" s="38"/>
      <c r="RCP7" s="38"/>
      <c r="RCQ7" s="37"/>
      <c r="RCR7" s="37"/>
      <c r="RCS7" s="37"/>
      <c r="RCT7" s="37"/>
      <c r="RCU7" s="37"/>
      <c r="RCV7" s="38"/>
      <c r="RCW7" s="38"/>
      <c r="RCX7" s="38"/>
      <c r="RCY7" s="38"/>
      <c r="RCZ7" s="37"/>
      <c r="RDA7" s="37"/>
      <c r="RDB7" s="37"/>
      <c r="RDC7" s="37"/>
      <c r="RDD7" s="37"/>
      <c r="RDE7" s="38"/>
      <c r="RDF7" s="38"/>
      <c r="RDG7" s="38"/>
      <c r="RDH7" s="38"/>
      <c r="RDI7" s="37"/>
      <c r="RDJ7" s="37"/>
      <c r="RDK7" s="37"/>
      <c r="RDL7" s="37"/>
      <c r="RDM7" s="37"/>
      <c r="RDN7" s="38"/>
      <c r="RDO7" s="38"/>
      <c r="RDP7" s="38"/>
      <c r="RDQ7" s="38"/>
      <c r="RDR7" s="37"/>
      <c r="RDS7" s="37"/>
      <c r="RDT7" s="37"/>
      <c r="RDU7" s="37"/>
      <c r="RDV7" s="37"/>
      <c r="RDW7" s="38"/>
      <c r="RDX7" s="38"/>
      <c r="RDY7" s="38"/>
      <c r="RDZ7" s="38"/>
      <c r="REA7" s="37"/>
      <c r="REB7" s="37"/>
      <c r="REC7" s="37"/>
      <c r="RED7" s="37"/>
      <c r="REE7" s="37"/>
      <c r="REF7" s="38"/>
      <c r="REG7" s="38"/>
      <c r="REH7" s="38"/>
      <c r="REI7" s="38"/>
      <c r="REJ7" s="37"/>
      <c r="REK7" s="37"/>
      <c r="REL7" s="37"/>
      <c r="REM7" s="37"/>
      <c r="REN7" s="37"/>
      <c r="REO7" s="38"/>
      <c r="REP7" s="38"/>
      <c r="REQ7" s="38"/>
      <c r="RER7" s="38"/>
      <c r="RES7" s="37"/>
      <c r="RET7" s="37"/>
      <c r="REU7" s="37"/>
      <c r="REV7" s="37"/>
      <c r="REW7" s="37"/>
      <c r="REX7" s="38"/>
      <c r="REY7" s="38"/>
      <c r="REZ7" s="38"/>
      <c r="RFA7" s="38"/>
      <c r="RFB7" s="37"/>
      <c r="RFC7" s="37"/>
      <c r="RFD7" s="37"/>
      <c r="RFE7" s="37"/>
      <c r="RFF7" s="37"/>
      <c r="RFG7" s="38"/>
      <c r="RFH7" s="38"/>
      <c r="RFI7" s="38"/>
      <c r="RFJ7" s="38"/>
      <c r="RFK7" s="37"/>
      <c r="RFL7" s="37"/>
      <c r="RFM7" s="37"/>
      <c r="RFN7" s="37"/>
      <c r="RFO7" s="37"/>
      <c r="RFP7" s="38"/>
      <c r="RFQ7" s="38"/>
      <c r="RFR7" s="38"/>
      <c r="RFS7" s="38"/>
      <c r="RFT7" s="37"/>
      <c r="RFU7" s="37"/>
      <c r="RFV7" s="37"/>
      <c r="RFW7" s="37"/>
      <c r="RFX7" s="37"/>
      <c r="RFY7" s="38"/>
      <c r="RFZ7" s="38"/>
      <c r="RGA7" s="38"/>
      <c r="RGB7" s="38"/>
      <c r="RGC7" s="37"/>
      <c r="RGD7" s="37"/>
      <c r="RGE7" s="37"/>
      <c r="RGF7" s="37"/>
      <c r="RGG7" s="37"/>
      <c r="RGH7" s="38"/>
      <c r="RGI7" s="38"/>
      <c r="RGJ7" s="38"/>
      <c r="RGK7" s="38"/>
      <c r="RGL7" s="37"/>
      <c r="RGM7" s="37"/>
      <c r="RGN7" s="37"/>
      <c r="RGO7" s="37"/>
      <c r="RGP7" s="37"/>
      <c r="RGQ7" s="38"/>
      <c r="RGR7" s="38"/>
      <c r="RGS7" s="38"/>
      <c r="RGT7" s="38"/>
      <c r="RGU7" s="37"/>
      <c r="RGV7" s="37"/>
      <c r="RGW7" s="37"/>
      <c r="RGX7" s="37"/>
      <c r="RGY7" s="37"/>
      <c r="RGZ7" s="38"/>
      <c r="RHA7" s="38"/>
      <c r="RHB7" s="38"/>
      <c r="RHC7" s="38"/>
      <c r="RHD7" s="37"/>
      <c r="RHE7" s="37"/>
      <c r="RHF7" s="37"/>
      <c r="RHG7" s="37"/>
      <c r="RHH7" s="37"/>
      <c r="RHI7" s="38"/>
      <c r="RHJ7" s="38"/>
      <c r="RHK7" s="38"/>
      <c r="RHL7" s="38"/>
      <c r="RHM7" s="37"/>
      <c r="RHN7" s="37"/>
      <c r="RHO7" s="37"/>
      <c r="RHP7" s="37"/>
      <c r="RHQ7" s="37"/>
      <c r="RHR7" s="38"/>
      <c r="RHS7" s="38"/>
      <c r="RHT7" s="38"/>
      <c r="RHU7" s="38"/>
      <c r="RHV7" s="37"/>
      <c r="RHW7" s="37"/>
      <c r="RHX7" s="37"/>
      <c r="RHY7" s="37"/>
      <c r="RHZ7" s="37"/>
      <c r="RIA7" s="38"/>
      <c r="RIB7" s="38"/>
      <c r="RIC7" s="38"/>
      <c r="RID7" s="38"/>
      <c r="RIE7" s="37"/>
      <c r="RIF7" s="37"/>
      <c r="RIG7" s="37"/>
      <c r="RIH7" s="37"/>
      <c r="RII7" s="37"/>
      <c r="RIJ7" s="38"/>
      <c r="RIK7" s="38"/>
      <c r="RIL7" s="38"/>
      <c r="RIM7" s="38"/>
      <c r="RIN7" s="37"/>
      <c r="RIO7" s="37"/>
      <c r="RIP7" s="37"/>
      <c r="RIQ7" s="37"/>
      <c r="RIR7" s="37"/>
      <c r="RIS7" s="38"/>
      <c r="RIT7" s="38"/>
      <c r="RIU7" s="38"/>
      <c r="RIV7" s="38"/>
      <c r="RIW7" s="37"/>
      <c r="RIX7" s="37"/>
      <c r="RIY7" s="37"/>
      <c r="RIZ7" s="37"/>
      <c r="RJA7" s="37"/>
      <c r="RJB7" s="38"/>
      <c r="RJC7" s="38"/>
      <c r="RJD7" s="38"/>
      <c r="RJE7" s="38"/>
      <c r="RJF7" s="37"/>
      <c r="RJG7" s="37"/>
      <c r="RJH7" s="37"/>
      <c r="RJI7" s="37"/>
      <c r="RJJ7" s="37"/>
      <c r="RJK7" s="38"/>
      <c r="RJL7" s="38"/>
      <c r="RJM7" s="38"/>
      <c r="RJN7" s="38"/>
      <c r="RJO7" s="37"/>
      <c r="RJP7" s="37"/>
      <c r="RJQ7" s="37"/>
      <c r="RJR7" s="37"/>
      <c r="RJS7" s="37"/>
      <c r="RJT7" s="38"/>
      <c r="RJU7" s="38"/>
      <c r="RJV7" s="38"/>
      <c r="RJW7" s="38"/>
      <c r="RJX7" s="37"/>
      <c r="RJY7" s="37"/>
      <c r="RJZ7" s="37"/>
      <c r="RKA7" s="37"/>
      <c r="RKB7" s="37"/>
      <c r="RKC7" s="38"/>
      <c r="RKD7" s="38"/>
      <c r="RKE7" s="38"/>
      <c r="RKF7" s="38"/>
      <c r="RKG7" s="37"/>
      <c r="RKH7" s="37"/>
      <c r="RKI7" s="37"/>
      <c r="RKJ7" s="37"/>
      <c r="RKK7" s="37"/>
      <c r="RKL7" s="38"/>
      <c r="RKM7" s="38"/>
      <c r="RKN7" s="38"/>
      <c r="RKO7" s="38"/>
      <c r="RKP7" s="37"/>
      <c r="RKQ7" s="37"/>
      <c r="RKR7" s="37"/>
      <c r="RKS7" s="37"/>
      <c r="RKT7" s="37"/>
      <c r="RKU7" s="38"/>
      <c r="RKV7" s="38"/>
      <c r="RKW7" s="38"/>
      <c r="RKX7" s="38"/>
      <c r="RKY7" s="37"/>
      <c r="RKZ7" s="37"/>
      <c r="RLA7" s="37"/>
      <c r="RLB7" s="37"/>
      <c r="RLC7" s="37"/>
      <c r="RLD7" s="38"/>
      <c r="RLE7" s="38"/>
      <c r="RLF7" s="38"/>
      <c r="RLG7" s="38"/>
      <c r="RLH7" s="37"/>
      <c r="RLI7" s="37"/>
      <c r="RLJ7" s="37"/>
      <c r="RLK7" s="37"/>
      <c r="RLL7" s="37"/>
      <c r="RLM7" s="38"/>
      <c r="RLN7" s="38"/>
      <c r="RLO7" s="38"/>
      <c r="RLP7" s="38"/>
      <c r="RLQ7" s="37"/>
      <c r="RLR7" s="37"/>
      <c r="RLS7" s="37"/>
      <c r="RLT7" s="37"/>
      <c r="RLU7" s="37"/>
      <c r="RLV7" s="38"/>
      <c r="RLW7" s="38"/>
      <c r="RLX7" s="38"/>
      <c r="RLY7" s="38"/>
      <c r="RLZ7" s="37"/>
      <c r="RMA7" s="37"/>
      <c r="RMB7" s="37"/>
      <c r="RMC7" s="37"/>
      <c r="RMD7" s="37"/>
      <c r="RME7" s="38"/>
      <c r="RMF7" s="38"/>
      <c r="RMG7" s="38"/>
      <c r="RMH7" s="38"/>
      <c r="RMI7" s="37"/>
      <c r="RMJ7" s="37"/>
      <c r="RMK7" s="37"/>
      <c r="RML7" s="37"/>
      <c r="RMM7" s="37"/>
      <c r="RMN7" s="38"/>
      <c r="RMO7" s="38"/>
      <c r="RMP7" s="38"/>
      <c r="RMQ7" s="38"/>
      <c r="RMR7" s="37"/>
      <c r="RMS7" s="37"/>
      <c r="RMT7" s="37"/>
      <c r="RMU7" s="37"/>
      <c r="RMV7" s="37"/>
      <c r="RMW7" s="38"/>
      <c r="RMX7" s="38"/>
      <c r="RMY7" s="38"/>
      <c r="RMZ7" s="38"/>
      <c r="RNA7" s="37"/>
      <c r="RNB7" s="37"/>
      <c r="RNC7" s="37"/>
      <c r="RND7" s="37"/>
      <c r="RNE7" s="37"/>
      <c r="RNF7" s="38"/>
      <c r="RNG7" s="38"/>
      <c r="RNH7" s="38"/>
      <c r="RNI7" s="38"/>
      <c r="RNJ7" s="37"/>
      <c r="RNK7" s="37"/>
      <c r="RNL7" s="37"/>
      <c r="RNM7" s="37"/>
      <c r="RNN7" s="37"/>
      <c r="RNO7" s="38"/>
      <c r="RNP7" s="38"/>
      <c r="RNQ7" s="38"/>
      <c r="RNR7" s="38"/>
      <c r="RNS7" s="37"/>
      <c r="RNT7" s="37"/>
      <c r="RNU7" s="37"/>
      <c r="RNV7" s="37"/>
      <c r="RNW7" s="37"/>
      <c r="RNX7" s="38"/>
      <c r="RNY7" s="38"/>
      <c r="RNZ7" s="38"/>
      <c r="ROA7" s="38"/>
      <c r="ROB7" s="37"/>
      <c r="ROC7" s="37"/>
      <c r="ROD7" s="37"/>
      <c r="ROE7" s="37"/>
      <c r="ROF7" s="37"/>
      <c r="ROG7" s="38"/>
      <c r="ROH7" s="38"/>
      <c r="ROI7" s="38"/>
      <c r="ROJ7" s="38"/>
      <c r="ROK7" s="37"/>
      <c r="ROL7" s="37"/>
      <c r="ROM7" s="37"/>
      <c r="RON7" s="37"/>
      <c r="ROO7" s="37"/>
      <c r="ROP7" s="38"/>
      <c r="ROQ7" s="38"/>
      <c r="ROR7" s="38"/>
      <c r="ROS7" s="38"/>
      <c r="ROT7" s="37"/>
      <c r="ROU7" s="37"/>
      <c r="ROV7" s="37"/>
      <c r="ROW7" s="37"/>
      <c r="ROX7" s="37"/>
      <c r="ROY7" s="38"/>
      <c r="ROZ7" s="38"/>
      <c r="RPA7" s="38"/>
      <c r="RPB7" s="38"/>
      <c r="RPC7" s="37"/>
      <c r="RPD7" s="37"/>
      <c r="RPE7" s="37"/>
      <c r="RPF7" s="37"/>
      <c r="RPG7" s="37"/>
      <c r="RPH7" s="38"/>
      <c r="RPI7" s="38"/>
      <c r="RPJ7" s="38"/>
      <c r="RPK7" s="38"/>
      <c r="RPL7" s="37"/>
      <c r="RPM7" s="37"/>
      <c r="RPN7" s="37"/>
      <c r="RPO7" s="37"/>
      <c r="RPP7" s="37"/>
      <c r="RPQ7" s="38"/>
      <c r="RPR7" s="38"/>
      <c r="RPS7" s="38"/>
      <c r="RPT7" s="38"/>
      <c r="RPU7" s="37"/>
      <c r="RPV7" s="37"/>
      <c r="RPW7" s="37"/>
      <c r="RPX7" s="37"/>
      <c r="RPY7" s="37"/>
      <c r="RPZ7" s="38"/>
      <c r="RQA7" s="38"/>
      <c r="RQB7" s="38"/>
      <c r="RQC7" s="38"/>
      <c r="RQD7" s="37"/>
      <c r="RQE7" s="37"/>
      <c r="RQF7" s="37"/>
      <c r="RQG7" s="37"/>
      <c r="RQH7" s="37"/>
      <c r="RQI7" s="38"/>
      <c r="RQJ7" s="38"/>
      <c r="RQK7" s="38"/>
      <c r="RQL7" s="38"/>
      <c r="RQM7" s="37"/>
      <c r="RQN7" s="37"/>
      <c r="RQO7" s="37"/>
      <c r="RQP7" s="37"/>
      <c r="RQQ7" s="37"/>
      <c r="RQR7" s="38"/>
      <c r="RQS7" s="38"/>
      <c r="RQT7" s="38"/>
      <c r="RQU7" s="38"/>
      <c r="RQV7" s="37"/>
      <c r="RQW7" s="37"/>
      <c r="RQX7" s="37"/>
      <c r="RQY7" s="37"/>
      <c r="RQZ7" s="37"/>
      <c r="RRA7" s="38"/>
      <c r="RRB7" s="38"/>
      <c r="RRC7" s="38"/>
      <c r="RRD7" s="38"/>
      <c r="RRE7" s="37"/>
      <c r="RRF7" s="37"/>
      <c r="RRG7" s="37"/>
      <c r="RRH7" s="37"/>
      <c r="RRI7" s="37"/>
      <c r="RRJ7" s="38"/>
      <c r="RRK7" s="38"/>
      <c r="RRL7" s="38"/>
      <c r="RRM7" s="38"/>
      <c r="RRN7" s="37"/>
      <c r="RRO7" s="37"/>
      <c r="RRP7" s="37"/>
      <c r="RRQ7" s="37"/>
      <c r="RRR7" s="37"/>
      <c r="RRS7" s="38"/>
      <c r="RRT7" s="38"/>
      <c r="RRU7" s="38"/>
      <c r="RRV7" s="38"/>
      <c r="RRW7" s="37"/>
      <c r="RRX7" s="37"/>
      <c r="RRY7" s="37"/>
      <c r="RRZ7" s="37"/>
      <c r="RSA7" s="37"/>
      <c r="RSB7" s="38"/>
      <c r="RSC7" s="38"/>
      <c r="RSD7" s="38"/>
      <c r="RSE7" s="38"/>
      <c r="RSF7" s="37"/>
      <c r="RSG7" s="37"/>
      <c r="RSH7" s="37"/>
      <c r="RSI7" s="37"/>
      <c r="RSJ7" s="37"/>
      <c r="RSK7" s="38"/>
      <c r="RSL7" s="38"/>
      <c r="RSM7" s="38"/>
      <c r="RSN7" s="38"/>
      <c r="RSO7" s="37"/>
      <c r="RSP7" s="37"/>
      <c r="RSQ7" s="37"/>
      <c r="RSR7" s="37"/>
      <c r="RSS7" s="37"/>
      <c r="RST7" s="38"/>
      <c r="RSU7" s="38"/>
      <c r="RSV7" s="38"/>
      <c r="RSW7" s="38"/>
      <c r="RSX7" s="37"/>
      <c r="RSY7" s="37"/>
      <c r="RSZ7" s="37"/>
      <c r="RTA7" s="37"/>
      <c r="RTB7" s="37"/>
      <c r="RTC7" s="38"/>
      <c r="RTD7" s="38"/>
      <c r="RTE7" s="38"/>
      <c r="RTF7" s="38"/>
      <c r="RTG7" s="37"/>
      <c r="RTH7" s="37"/>
      <c r="RTI7" s="37"/>
      <c r="RTJ7" s="37"/>
      <c r="RTK7" s="37"/>
      <c r="RTL7" s="38"/>
      <c r="RTM7" s="38"/>
      <c r="RTN7" s="38"/>
      <c r="RTO7" s="38"/>
      <c r="RTP7" s="37"/>
      <c r="RTQ7" s="37"/>
      <c r="RTR7" s="37"/>
      <c r="RTS7" s="37"/>
      <c r="RTT7" s="37"/>
      <c r="RTU7" s="38"/>
      <c r="RTV7" s="38"/>
      <c r="RTW7" s="38"/>
      <c r="RTX7" s="38"/>
      <c r="RTY7" s="37"/>
      <c r="RTZ7" s="37"/>
      <c r="RUA7" s="37"/>
      <c r="RUB7" s="37"/>
      <c r="RUC7" s="37"/>
      <c r="RUD7" s="38"/>
      <c r="RUE7" s="38"/>
      <c r="RUF7" s="38"/>
      <c r="RUG7" s="38"/>
      <c r="RUH7" s="37"/>
      <c r="RUI7" s="37"/>
      <c r="RUJ7" s="37"/>
      <c r="RUK7" s="37"/>
      <c r="RUL7" s="37"/>
      <c r="RUM7" s="38"/>
      <c r="RUN7" s="38"/>
      <c r="RUO7" s="38"/>
      <c r="RUP7" s="38"/>
      <c r="RUQ7" s="37"/>
      <c r="RUR7" s="37"/>
      <c r="RUS7" s="37"/>
      <c r="RUT7" s="37"/>
      <c r="RUU7" s="37"/>
      <c r="RUV7" s="38"/>
      <c r="RUW7" s="38"/>
      <c r="RUX7" s="38"/>
      <c r="RUY7" s="38"/>
      <c r="RUZ7" s="37"/>
      <c r="RVA7" s="37"/>
      <c r="RVB7" s="37"/>
      <c r="RVC7" s="37"/>
      <c r="RVD7" s="37"/>
      <c r="RVE7" s="38"/>
      <c r="RVF7" s="38"/>
      <c r="RVG7" s="38"/>
      <c r="RVH7" s="38"/>
      <c r="RVI7" s="37"/>
      <c r="RVJ7" s="37"/>
      <c r="RVK7" s="37"/>
      <c r="RVL7" s="37"/>
      <c r="RVM7" s="37"/>
      <c r="RVN7" s="38"/>
      <c r="RVO7" s="38"/>
      <c r="RVP7" s="38"/>
      <c r="RVQ7" s="38"/>
      <c r="RVR7" s="37"/>
      <c r="RVS7" s="37"/>
      <c r="RVT7" s="37"/>
      <c r="RVU7" s="37"/>
      <c r="RVV7" s="37"/>
      <c r="RVW7" s="38"/>
      <c r="RVX7" s="38"/>
      <c r="RVY7" s="38"/>
      <c r="RVZ7" s="38"/>
      <c r="RWA7" s="37"/>
      <c r="RWB7" s="37"/>
      <c r="RWC7" s="37"/>
      <c r="RWD7" s="37"/>
      <c r="RWE7" s="37"/>
      <c r="RWF7" s="38"/>
      <c r="RWG7" s="38"/>
      <c r="RWH7" s="38"/>
      <c r="RWI7" s="38"/>
      <c r="RWJ7" s="37"/>
      <c r="RWK7" s="37"/>
      <c r="RWL7" s="37"/>
      <c r="RWM7" s="37"/>
      <c r="RWN7" s="37"/>
      <c r="RWO7" s="38"/>
      <c r="RWP7" s="38"/>
      <c r="RWQ7" s="38"/>
      <c r="RWR7" s="38"/>
      <c r="RWS7" s="37"/>
      <c r="RWT7" s="37"/>
      <c r="RWU7" s="37"/>
      <c r="RWV7" s="37"/>
      <c r="RWW7" s="37"/>
      <c r="RWX7" s="38"/>
      <c r="RWY7" s="38"/>
      <c r="RWZ7" s="38"/>
      <c r="RXA7" s="38"/>
      <c r="RXB7" s="37"/>
      <c r="RXC7" s="37"/>
      <c r="RXD7" s="37"/>
      <c r="RXE7" s="37"/>
      <c r="RXF7" s="37"/>
      <c r="RXG7" s="38"/>
      <c r="RXH7" s="38"/>
      <c r="RXI7" s="38"/>
      <c r="RXJ7" s="38"/>
      <c r="RXK7" s="37"/>
      <c r="RXL7" s="37"/>
      <c r="RXM7" s="37"/>
      <c r="RXN7" s="37"/>
      <c r="RXO7" s="37"/>
      <c r="RXP7" s="38"/>
      <c r="RXQ7" s="38"/>
      <c r="RXR7" s="38"/>
      <c r="RXS7" s="38"/>
      <c r="RXT7" s="37"/>
      <c r="RXU7" s="37"/>
      <c r="RXV7" s="37"/>
      <c r="RXW7" s="37"/>
      <c r="RXX7" s="37"/>
      <c r="RXY7" s="38"/>
      <c r="RXZ7" s="38"/>
      <c r="RYA7" s="38"/>
      <c r="RYB7" s="38"/>
      <c r="RYC7" s="37"/>
      <c r="RYD7" s="37"/>
      <c r="RYE7" s="37"/>
      <c r="RYF7" s="37"/>
      <c r="RYG7" s="37"/>
      <c r="RYH7" s="38"/>
      <c r="RYI7" s="38"/>
      <c r="RYJ7" s="38"/>
      <c r="RYK7" s="38"/>
      <c r="RYL7" s="37"/>
      <c r="RYM7" s="37"/>
      <c r="RYN7" s="37"/>
      <c r="RYO7" s="37"/>
      <c r="RYP7" s="37"/>
      <c r="RYQ7" s="38"/>
      <c r="RYR7" s="38"/>
      <c r="RYS7" s="38"/>
      <c r="RYT7" s="38"/>
      <c r="RYU7" s="37"/>
      <c r="RYV7" s="37"/>
      <c r="RYW7" s="37"/>
      <c r="RYX7" s="37"/>
      <c r="RYY7" s="37"/>
      <c r="RYZ7" s="38"/>
      <c r="RZA7" s="38"/>
      <c r="RZB7" s="38"/>
      <c r="RZC7" s="38"/>
      <c r="RZD7" s="37"/>
      <c r="RZE7" s="37"/>
      <c r="RZF7" s="37"/>
      <c r="RZG7" s="37"/>
      <c r="RZH7" s="37"/>
      <c r="RZI7" s="38"/>
      <c r="RZJ7" s="38"/>
      <c r="RZK7" s="38"/>
      <c r="RZL7" s="38"/>
      <c r="RZM7" s="37"/>
      <c r="RZN7" s="37"/>
      <c r="RZO7" s="37"/>
      <c r="RZP7" s="37"/>
      <c r="RZQ7" s="37"/>
      <c r="RZR7" s="38"/>
      <c r="RZS7" s="38"/>
      <c r="RZT7" s="38"/>
      <c r="RZU7" s="38"/>
      <c r="RZV7" s="37"/>
      <c r="RZW7" s="37"/>
      <c r="RZX7" s="37"/>
      <c r="RZY7" s="37"/>
      <c r="RZZ7" s="37"/>
      <c r="SAA7" s="38"/>
      <c r="SAB7" s="38"/>
      <c r="SAC7" s="38"/>
      <c r="SAD7" s="38"/>
      <c r="SAE7" s="37"/>
      <c r="SAF7" s="37"/>
      <c r="SAG7" s="37"/>
      <c r="SAH7" s="37"/>
      <c r="SAI7" s="37"/>
      <c r="SAJ7" s="38"/>
      <c r="SAK7" s="38"/>
      <c r="SAL7" s="38"/>
      <c r="SAM7" s="38"/>
      <c r="SAN7" s="37"/>
      <c r="SAO7" s="37"/>
      <c r="SAP7" s="37"/>
      <c r="SAQ7" s="37"/>
      <c r="SAR7" s="37"/>
      <c r="SAS7" s="38"/>
      <c r="SAT7" s="38"/>
      <c r="SAU7" s="38"/>
      <c r="SAV7" s="38"/>
      <c r="SAW7" s="37"/>
      <c r="SAX7" s="37"/>
      <c r="SAY7" s="37"/>
      <c r="SAZ7" s="37"/>
      <c r="SBA7" s="37"/>
      <c r="SBB7" s="38"/>
      <c r="SBC7" s="38"/>
      <c r="SBD7" s="38"/>
      <c r="SBE7" s="38"/>
      <c r="SBF7" s="37"/>
      <c r="SBG7" s="37"/>
      <c r="SBH7" s="37"/>
      <c r="SBI7" s="37"/>
      <c r="SBJ7" s="37"/>
      <c r="SBK7" s="38"/>
      <c r="SBL7" s="38"/>
      <c r="SBM7" s="38"/>
      <c r="SBN7" s="38"/>
      <c r="SBO7" s="37"/>
      <c r="SBP7" s="37"/>
      <c r="SBQ7" s="37"/>
      <c r="SBR7" s="37"/>
      <c r="SBS7" s="37"/>
      <c r="SBT7" s="38"/>
      <c r="SBU7" s="38"/>
      <c r="SBV7" s="38"/>
      <c r="SBW7" s="38"/>
      <c r="SBX7" s="37"/>
      <c r="SBY7" s="37"/>
      <c r="SBZ7" s="37"/>
      <c r="SCA7" s="37"/>
      <c r="SCB7" s="37"/>
      <c r="SCC7" s="38"/>
      <c r="SCD7" s="38"/>
      <c r="SCE7" s="38"/>
      <c r="SCF7" s="38"/>
      <c r="SCG7" s="37"/>
      <c r="SCH7" s="37"/>
      <c r="SCI7" s="37"/>
      <c r="SCJ7" s="37"/>
      <c r="SCK7" s="37"/>
      <c r="SCL7" s="38"/>
      <c r="SCM7" s="38"/>
      <c r="SCN7" s="38"/>
      <c r="SCO7" s="38"/>
      <c r="SCP7" s="37"/>
      <c r="SCQ7" s="37"/>
      <c r="SCR7" s="37"/>
      <c r="SCS7" s="37"/>
      <c r="SCT7" s="37"/>
      <c r="SCU7" s="38"/>
      <c r="SCV7" s="38"/>
      <c r="SCW7" s="38"/>
      <c r="SCX7" s="38"/>
      <c r="SCY7" s="37"/>
      <c r="SCZ7" s="37"/>
      <c r="SDA7" s="37"/>
      <c r="SDB7" s="37"/>
      <c r="SDC7" s="37"/>
      <c r="SDD7" s="38"/>
      <c r="SDE7" s="38"/>
      <c r="SDF7" s="38"/>
      <c r="SDG7" s="38"/>
      <c r="SDH7" s="37"/>
      <c r="SDI7" s="37"/>
      <c r="SDJ7" s="37"/>
      <c r="SDK7" s="37"/>
      <c r="SDL7" s="37"/>
      <c r="SDM7" s="38"/>
      <c r="SDN7" s="38"/>
      <c r="SDO7" s="38"/>
      <c r="SDP7" s="38"/>
      <c r="SDQ7" s="37"/>
      <c r="SDR7" s="37"/>
      <c r="SDS7" s="37"/>
      <c r="SDT7" s="37"/>
      <c r="SDU7" s="37"/>
      <c r="SDV7" s="38"/>
      <c r="SDW7" s="38"/>
      <c r="SDX7" s="38"/>
      <c r="SDY7" s="38"/>
      <c r="SDZ7" s="37"/>
      <c r="SEA7" s="37"/>
      <c r="SEB7" s="37"/>
      <c r="SEC7" s="37"/>
      <c r="SED7" s="37"/>
      <c r="SEE7" s="38"/>
      <c r="SEF7" s="38"/>
      <c r="SEG7" s="38"/>
      <c r="SEH7" s="38"/>
      <c r="SEI7" s="37"/>
      <c r="SEJ7" s="37"/>
      <c r="SEK7" s="37"/>
      <c r="SEL7" s="37"/>
      <c r="SEM7" s="37"/>
      <c r="SEN7" s="38"/>
      <c r="SEO7" s="38"/>
      <c r="SEP7" s="38"/>
      <c r="SEQ7" s="38"/>
      <c r="SER7" s="37"/>
      <c r="SES7" s="37"/>
      <c r="SET7" s="37"/>
      <c r="SEU7" s="37"/>
      <c r="SEV7" s="37"/>
      <c r="SEW7" s="38"/>
      <c r="SEX7" s="38"/>
      <c r="SEY7" s="38"/>
      <c r="SEZ7" s="38"/>
      <c r="SFA7" s="37"/>
      <c r="SFB7" s="37"/>
      <c r="SFC7" s="37"/>
      <c r="SFD7" s="37"/>
      <c r="SFE7" s="37"/>
      <c r="SFF7" s="38"/>
      <c r="SFG7" s="38"/>
      <c r="SFH7" s="38"/>
      <c r="SFI7" s="38"/>
      <c r="SFJ7" s="37"/>
      <c r="SFK7" s="37"/>
      <c r="SFL7" s="37"/>
      <c r="SFM7" s="37"/>
      <c r="SFN7" s="37"/>
      <c r="SFO7" s="38"/>
      <c r="SFP7" s="38"/>
      <c r="SFQ7" s="38"/>
      <c r="SFR7" s="38"/>
      <c r="SFS7" s="37"/>
      <c r="SFT7" s="37"/>
      <c r="SFU7" s="37"/>
      <c r="SFV7" s="37"/>
      <c r="SFW7" s="37"/>
      <c r="SFX7" s="38"/>
      <c r="SFY7" s="38"/>
      <c r="SFZ7" s="38"/>
      <c r="SGA7" s="38"/>
      <c r="SGB7" s="37"/>
      <c r="SGC7" s="37"/>
      <c r="SGD7" s="37"/>
      <c r="SGE7" s="37"/>
      <c r="SGF7" s="37"/>
      <c r="SGG7" s="38"/>
      <c r="SGH7" s="38"/>
      <c r="SGI7" s="38"/>
      <c r="SGJ7" s="38"/>
      <c r="SGK7" s="37"/>
      <c r="SGL7" s="37"/>
      <c r="SGM7" s="37"/>
      <c r="SGN7" s="37"/>
      <c r="SGO7" s="37"/>
      <c r="SGP7" s="38"/>
      <c r="SGQ7" s="38"/>
      <c r="SGR7" s="38"/>
      <c r="SGS7" s="38"/>
      <c r="SGT7" s="37"/>
      <c r="SGU7" s="37"/>
      <c r="SGV7" s="37"/>
      <c r="SGW7" s="37"/>
      <c r="SGX7" s="37"/>
      <c r="SGY7" s="38"/>
      <c r="SGZ7" s="38"/>
      <c r="SHA7" s="38"/>
      <c r="SHB7" s="38"/>
      <c r="SHC7" s="37"/>
      <c r="SHD7" s="37"/>
      <c r="SHE7" s="37"/>
      <c r="SHF7" s="37"/>
      <c r="SHG7" s="37"/>
      <c r="SHH7" s="38"/>
      <c r="SHI7" s="38"/>
      <c r="SHJ7" s="38"/>
      <c r="SHK7" s="38"/>
      <c r="SHL7" s="37"/>
      <c r="SHM7" s="37"/>
      <c r="SHN7" s="37"/>
      <c r="SHO7" s="37"/>
      <c r="SHP7" s="37"/>
      <c r="SHQ7" s="38"/>
      <c r="SHR7" s="38"/>
      <c r="SHS7" s="38"/>
      <c r="SHT7" s="38"/>
      <c r="SHU7" s="37"/>
      <c r="SHV7" s="37"/>
      <c r="SHW7" s="37"/>
      <c r="SHX7" s="37"/>
      <c r="SHY7" s="37"/>
      <c r="SHZ7" s="38"/>
      <c r="SIA7" s="38"/>
      <c r="SIB7" s="38"/>
      <c r="SIC7" s="38"/>
      <c r="SID7" s="37"/>
      <c r="SIE7" s="37"/>
      <c r="SIF7" s="37"/>
      <c r="SIG7" s="37"/>
      <c r="SIH7" s="37"/>
      <c r="SII7" s="38"/>
      <c r="SIJ7" s="38"/>
      <c r="SIK7" s="38"/>
      <c r="SIL7" s="38"/>
      <c r="SIM7" s="37"/>
      <c r="SIN7" s="37"/>
      <c r="SIO7" s="37"/>
      <c r="SIP7" s="37"/>
      <c r="SIQ7" s="37"/>
      <c r="SIR7" s="38"/>
      <c r="SIS7" s="38"/>
      <c r="SIT7" s="38"/>
      <c r="SIU7" s="38"/>
      <c r="SIV7" s="37"/>
      <c r="SIW7" s="37"/>
      <c r="SIX7" s="37"/>
      <c r="SIY7" s="37"/>
      <c r="SIZ7" s="37"/>
      <c r="SJA7" s="38"/>
      <c r="SJB7" s="38"/>
      <c r="SJC7" s="38"/>
      <c r="SJD7" s="38"/>
      <c r="SJE7" s="37"/>
      <c r="SJF7" s="37"/>
      <c r="SJG7" s="37"/>
      <c r="SJH7" s="37"/>
      <c r="SJI7" s="37"/>
      <c r="SJJ7" s="38"/>
      <c r="SJK7" s="38"/>
      <c r="SJL7" s="38"/>
      <c r="SJM7" s="38"/>
      <c r="SJN7" s="37"/>
      <c r="SJO7" s="37"/>
      <c r="SJP7" s="37"/>
      <c r="SJQ7" s="37"/>
      <c r="SJR7" s="37"/>
      <c r="SJS7" s="38"/>
      <c r="SJT7" s="38"/>
      <c r="SJU7" s="38"/>
      <c r="SJV7" s="38"/>
      <c r="SJW7" s="37"/>
      <c r="SJX7" s="37"/>
      <c r="SJY7" s="37"/>
      <c r="SJZ7" s="37"/>
      <c r="SKA7" s="37"/>
      <c r="SKB7" s="38"/>
      <c r="SKC7" s="38"/>
      <c r="SKD7" s="38"/>
      <c r="SKE7" s="38"/>
      <c r="SKF7" s="37"/>
      <c r="SKG7" s="37"/>
      <c r="SKH7" s="37"/>
      <c r="SKI7" s="37"/>
      <c r="SKJ7" s="37"/>
      <c r="SKK7" s="38"/>
      <c r="SKL7" s="38"/>
      <c r="SKM7" s="38"/>
      <c r="SKN7" s="38"/>
      <c r="SKO7" s="37"/>
      <c r="SKP7" s="37"/>
      <c r="SKQ7" s="37"/>
      <c r="SKR7" s="37"/>
      <c r="SKS7" s="37"/>
      <c r="SKT7" s="38"/>
      <c r="SKU7" s="38"/>
      <c r="SKV7" s="38"/>
      <c r="SKW7" s="38"/>
      <c r="SKX7" s="37"/>
      <c r="SKY7" s="37"/>
      <c r="SKZ7" s="37"/>
      <c r="SLA7" s="37"/>
      <c r="SLB7" s="37"/>
      <c r="SLC7" s="38"/>
      <c r="SLD7" s="38"/>
      <c r="SLE7" s="38"/>
      <c r="SLF7" s="38"/>
      <c r="SLG7" s="37"/>
      <c r="SLH7" s="37"/>
      <c r="SLI7" s="37"/>
      <c r="SLJ7" s="37"/>
      <c r="SLK7" s="37"/>
      <c r="SLL7" s="38"/>
      <c r="SLM7" s="38"/>
      <c r="SLN7" s="38"/>
      <c r="SLO7" s="38"/>
      <c r="SLP7" s="37"/>
      <c r="SLQ7" s="37"/>
      <c r="SLR7" s="37"/>
      <c r="SLS7" s="37"/>
      <c r="SLT7" s="37"/>
      <c r="SLU7" s="38"/>
      <c r="SLV7" s="38"/>
      <c r="SLW7" s="38"/>
      <c r="SLX7" s="38"/>
      <c r="SLY7" s="37"/>
      <c r="SLZ7" s="37"/>
      <c r="SMA7" s="37"/>
      <c r="SMB7" s="37"/>
      <c r="SMC7" s="37"/>
      <c r="SMD7" s="38"/>
      <c r="SME7" s="38"/>
      <c r="SMF7" s="38"/>
      <c r="SMG7" s="38"/>
      <c r="SMH7" s="37"/>
      <c r="SMI7" s="37"/>
      <c r="SMJ7" s="37"/>
      <c r="SMK7" s="37"/>
      <c r="SML7" s="37"/>
      <c r="SMM7" s="38"/>
      <c r="SMN7" s="38"/>
      <c r="SMO7" s="38"/>
      <c r="SMP7" s="38"/>
      <c r="SMQ7" s="37"/>
      <c r="SMR7" s="37"/>
      <c r="SMS7" s="37"/>
      <c r="SMT7" s="37"/>
      <c r="SMU7" s="37"/>
      <c r="SMV7" s="38"/>
      <c r="SMW7" s="38"/>
      <c r="SMX7" s="38"/>
      <c r="SMY7" s="38"/>
      <c r="SMZ7" s="37"/>
      <c r="SNA7" s="37"/>
      <c r="SNB7" s="37"/>
      <c r="SNC7" s="37"/>
      <c r="SND7" s="37"/>
      <c r="SNE7" s="38"/>
      <c r="SNF7" s="38"/>
      <c r="SNG7" s="38"/>
      <c r="SNH7" s="38"/>
      <c r="SNI7" s="37"/>
      <c r="SNJ7" s="37"/>
      <c r="SNK7" s="37"/>
      <c r="SNL7" s="37"/>
      <c r="SNM7" s="37"/>
      <c r="SNN7" s="38"/>
      <c r="SNO7" s="38"/>
      <c r="SNP7" s="38"/>
      <c r="SNQ7" s="38"/>
      <c r="SNR7" s="37"/>
      <c r="SNS7" s="37"/>
      <c r="SNT7" s="37"/>
      <c r="SNU7" s="37"/>
      <c r="SNV7" s="37"/>
      <c r="SNW7" s="38"/>
      <c r="SNX7" s="38"/>
      <c r="SNY7" s="38"/>
      <c r="SNZ7" s="38"/>
      <c r="SOA7" s="37"/>
      <c r="SOB7" s="37"/>
      <c r="SOC7" s="37"/>
      <c r="SOD7" s="37"/>
      <c r="SOE7" s="37"/>
      <c r="SOF7" s="38"/>
      <c r="SOG7" s="38"/>
      <c r="SOH7" s="38"/>
      <c r="SOI7" s="38"/>
      <c r="SOJ7" s="37"/>
      <c r="SOK7" s="37"/>
      <c r="SOL7" s="37"/>
      <c r="SOM7" s="37"/>
      <c r="SON7" s="37"/>
      <c r="SOO7" s="38"/>
      <c r="SOP7" s="38"/>
      <c r="SOQ7" s="38"/>
      <c r="SOR7" s="38"/>
      <c r="SOS7" s="37"/>
      <c r="SOT7" s="37"/>
      <c r="SOU7" s="37"/>
      <c r="SOV7" s="37"/>
      <c r="SOW7" s="37"/>
      <c r="SOX7" s="38"/>
      <c r="SOY7" s="38"/>
      <c r="SOZ7" s="38"/>
      <c r="SPA7" s="38"/>
      <c r="SPB7" s="37"/>
      <c r="SPC7" s="37"/>
      <c r="SPD7" s="37"/>
      <c r="SPE7" s="37"/>
      <c r="SPF7" s="37"/>
      <c r="SPG7" s="38"/>
      <c r="SPH7" s="38"/>
      <c r="SPI7" s="38"/>
      <c r="SPJ7" s="38"/>
      <c r="SPK7" s="37"/>
      <c r="SPL7" s="37"/>
      <c r="SPM7" s="37"/>
      <c r="SPN7" s="37"/>
      <c r="SPO7" s="37"/>
      <c r="SPP7" s="38"/>
      <c r="SPQ7" s="38"/>
      <c r="SPR7" s="38"/>
      <c r="SPS7" s="38"/>
      <c r="SPT7" s="37"/>
      <c r="SPU7" s="37"/>
      <c r="SPV7" s="37"/>
      <c r="SPW7" s="37"/>
      <c r="SPX7" s="37"/>
      <c r="SPY7" s="38"/>
      <c r="SPZ7" s="38"/>
      <c r="SQA7" s="38"/>
      <c r="SQB7" s="38"/>
      <c r="SQC7" s="37"/>
      <c r="SQD7" s="37"/>
      <c r="SQE7" s="37"/>
      <c r="SQF7" s="37"/>
      <c r="SQG7" s="37"/>
      <c r="SQH7" s="38"/>
      <c r="SQI7" s="38"/>
      <c r="SQJ7" s="38"/>
      <c r="SQK7" s="38"/>
      <c r="SQL7" s="37"/>
      <c r="SQM7" s="37"/>
      <c r="SQN7" s="37"/>
      <c r="SQO7" s="37"/>
      <c r="SQP7" s="37"/>
      <c r="SQQ7" s="38"/>
      <c r="SQR7" s="38"/>
      <c r="SQS7" s="38"/>
      <c r="SQT7" s="38"/>
      <c r="SQU7" s="37"/>
      <c r="SQV7" s="37"/>
      <c r="SQW7" s="37"/>
      <c r="SQX7" s="37"/>
      <c r="SQY7" s="37"/>
      <c r="SQZ7" s="38"/>
      <c r="SRA7" s="38"/>
      <c r="SRB7" s="38"/>
      <c r="SRC7" s="38"/>
      <c r="SRD7" s="37"/>
      <c r="SRE7" s="37"/>
      <c r="SRF7" s="37"/>
      <c r="SRG7" s="37"/>
      <c r="SRH7" s="37"/>
      <c r="SRI7" s="38"/>
      <c r="SRJ7" s="38"/>
      <c r="SRK7" s="38"/>
      <c r="SRL7" s="38"/>
      <c r="SRM7" s="37"/>
      <c r="SRN7" s="37"/>
      <c r="SRO7" s="37"/>
      <c r="SRP7" s="37"/>
      <c r="SRQ7" s="37"/>
      <c r="SRR7" s="38"/>
      <c r="SRS7" s="38"/>
      <c r="SRT7" s="38"/>
      <c r="SRU7" s="38"/>
      <c r="SRV7" s="37"/>
      <c r="SRW7" s="37"/>
      <c r="SRX7" s="37"/>
      <c r="SRY7" s="37"/>
      <c r="SRZ7" s="37"/>
      <c r="SSA7" s="38"/>
      <c r="SSB7" s="38"/>
      <c r="SSC7" s="38"/>
      <c r="SSD7" s="38"/>
      <c r="SSE7" s="37"/>
      <c r="SSF7" s="37"/>
      <c r="SSG7" s="37"/>
      <c r="SSH7" s="37"/>
      <c r="SSI7" s="37"/>
      <c r="SSJ7" s="38"/>
      <c r="SSK7" s="38"/>
      <c r="SSL7" s="38"/>
      <c r="SSM7" s="38"/>
      <c r="SSN7" s="37"/>
      <c r="SSO7" s="37"/>
      <c r="SSP7" s="37"/>
      <c r="SSQ7" s="37"/>
      <c r="SSR7" s="37"/>
      <c r="SSS7" s="38"/>
      <c r="SST7" s="38"/>
      <c r="SSU7" s="38"/>
      <c r="SSV7" s="38"/>
      <c r="SSW7" s="37"/>
      <c r="SSX7" s="37"/>
      <c r="SSY7" s="37"/>
      <c r="SSZ7" s="37"/>
      <c r="STA7" s="37"/>
      <c r="STB7" s="38"/>
      <c r="STC7" s="38"/>
      <c r="STD7" s="38"/>
      <c r="STE7" s="38"/>
      <c r="STF7" s="37"/>
      <c r="STG7" s="37"/>
      <c r="STH7" s="37"/>
      <c r="STI7" s="37"/>
      <c r="STJ7" s="37"/>
      <c r="STK7" s="38"/>
      <c r="STL7" s="38"/>
      <c r="STM7" s="38"/>
      <c r="STN7" s="38"/>
      <c r="STO7" s="37"/>
      <c r="STP7" s="37"/>
      <c r="STQ7" s="37"/>
      <c r="STR7" s="37"/>
      <c r="STS7" s="37"/>
      <c r="STT7" s="38"/>
      <c r="STU7" s="38"/>
      <c r="STV7" s="38"/>
      <c r="STW7" s="38"/>
      <c r="STX7" s="37"/>
      <c r="STY7" s="37"/>
      <c r="STZ7" s="37"/>
      <c r="SUA7" s="37"/>
      <c r="SUB7" s="37"/>
      <c r="SUC7" s="38"/>
      <c r="SUD7" s="38"/>
      <c r="SUE7" s="38"/>
      <c r="SUF7" s="38"/>
      <c r="SUG7" s="37"/>
      <c r="SUH7" s="37"/>
      <c r="SUI7" s="37"/>
      <c r="SUJ7" s="37"/>
      <c r="SUK7" s="37"/>
      <c r="SUL7" s="38"/>
      <c r="SUM7" s="38"/>
      <c r="SUN7" s="38"/>
      <c r="SUO7" s="38"/>
      <c r="SUP7" s="37"/>
      <c r="SUQ7" s="37"/>
      <c r="SUR7" s="37"/>
      <c r="SUS7" s="37"/>
      <c r="SUT7" s="37"/>
      <c r="SUU7" s="38"/>
      <c r="SUV7" s="38"/>
      <c r="SUW7" s="38"/>
      <c r="SUX7" s="38"/>
      <c r="SUY7" s="37"/>
      <c r="SUZ7" s="37"/>
      <c r="SVA7" s="37"/>
      <c r="SVB7" s="37"/>
      <c r="SVC7" s="37"/>
      <c r="SVD7" s="38"/>
      <c r="SVE7" s="38"/>
      <c r="SVF7" s="38"/>
      <c r="SVG7" s="38"/>
      <c r="SVH7" s="37"/>
      <c r="SVI7" s="37"/>
      <c r="SVJ7" s="37"/>
      <c r="SVK7" s="37"/>
      <c r="SVL7" s="37"/>
      <c r="SVM7" s="38"/>
      <c r="SVN7" s="38"/>
      <c r="SVO7" s="38"/>
      <c r="SVP7" s="38"/>
      <c r="SVQ7" s="37"/>
      <c r="SVR7" s="37"/>
      <c r="SVS7" s="37"/>
      <c r="SVT7" s="37"/>
      <c r="SVU7" s="37"/>
      <c r="SVV7" s="38"/>
      <c r="SVW7" s="38"/>
      <c r="SVX7" s="38"/>
      <c r="SVY7" s="38"/>
      <c r="SVZ7" s="37"/>
      <c r="SWA7" s="37"/>
      <c r="SWB7" s="37"/>
      <c r="SWC7" s="37"/>
      <c r="SWD7" s="37"/>
      <c r="SWE7" s="38"/>
      <c r="SWF7" s="38"/>
      <c r="SWG7" s="38"/>
      <c r="SWH7" s="38"/>
      <c r="SWI7" s="37"/>
      <c r="SWJ7" s="37"/>
      <c r="SWK7" s="37"/>
      <c r="SWL7" s="37"/>
      <c r="SWM7" s="37"/>
      <c r="SWN7" s="38"/>
      <c r="SWO7" s="38"/>
      <c r="SWP7" s="38"/>
      <c r="SWQ7" s="38"/>
      <c r="SWR7" s="37"/>
      <c r="SWS7" s="37"/>
      <c r="SWT7" s="37"/>
      <c r="SWU7" s="37"/>
      <c r="SWV7" s="37"/>
      <c r="SWW7" s="38"/>
      <c r="SWX7" s="38"/>
      <c r="SWY7" s="38"/>
      <c r="SWZ7" s="38"/>
      <c r="SXA7" s="37"/>
      <c r="SXB7" s="37"/>
      <c r="SXC7" s="37"/>
      <c r="SXD7" s="37"/>
      <c r="SXE7" s="37"/>
      <c r="SXF7" s="38"/>
      <c r="SXG7" s="38"/>
      <c r="SXH7" s="38"/>
      <c r="SXI7" s="38"/>
      <c r="SXJ7" s="37"/>
      <c r="SXK7" s="37"/>
      <c r="SXL7" s="37"/>
      <c r="SXM7" s="37"/>
      <c r="SXN7" s="37"/>
      <c r="SXO7" s="38"/>
      <c r="SXP7" s="38"/>
      <c r="SXQ7" s="38"/>
      <c r="SXR7" s="38"/>
      <c r="SXS7" s="37"/>
      <c r="SXT7" s="37"/>
      <c r="SXU7" s="37"/>
      <c r="SXV7" s="37"/>
      <c r="SXW7" s="37"/>
      <c r="SXX7" s="38"/>
      <c r="SXY7" s="38"/>
      <c r="SXZ7" s="38"/>
      <c r="SYA7" s="38"/>
      <c r="SYB7" s="37"/>
      <c r="SYC7" s="37"/>
      <c r="SYD7" s="37"/>
      <c r="SYE7" s="37"/>
      <c r="SYF7" s="37"/>
      <c r="SYG7" s="38"/>
      <c r="SYH7" s="38"/>
      <c r="SYI7" s="38"/>
      <c r="SYJ7" s="38"/>
      <c r="SYK7" s="37"/>
      <c r="SYL7" s="37"/>
      <c r="SYM7" s="37"/>
      <c r="SYN7" s="37"/>
      <c r="SYO7" s="37"/>
      <c r="SYP7" s="38"/>
      <c r="SYQ7" s="38"/>
      <c r="SYR7" s="38"/>
      <c r="SYS7" s="38"/>
      <c r="SYT7" s="37"/>
      <c r="SYU7" s="37"/>
      <c r="SYV7" s="37"/>
      <c r="SYW7" s="37"/>
      <c r="SYX7" s="37"/>
      <c r="SYY7" s="38"/>
      <c r="SYZ7" s="38"/>
      <c r="SZA7" s="38"/>
      <c r="SZB7" s="38"/>
      <c r="SZC7" s="37"/>
      <c r="SZD7" s="37"/>
      <c r="SZE7" s="37"/>
      <c r="SZF7" s="37"/>
      <c r="SZG7" s="37"/>
      <c r="SZH7" s="38"/>
      <c r="SZI7" s="38"/>
      <c r="SZJ7" s="38"/>
      <c r="SZK7" s="38"/>
      <c r="SZL7" s="37"/>
      <c r="SZM7" s="37"/>
      <c r="SZN7" s="37"/>
      <c r="SZO7" s="37"/>
      <c r="SZP7" s="37"/>
      <c r="SZQ7" s="38"/>
      <c r="SZR7" s="38"/>
      <c r="SZS7" s="38"/>
      <c r="SZT7" s="38"/>
      <c r="SZU7" s="37"/>
      <c r="SZV7" s="37"/>
      <c r="SZW7" s="37"/>
      <c r="SZX7" s="37"/>
      <c r="SZY7" s="37"/>
      <c r="SZZ7" s="38"/>
      <c r="TAA7" s="38"/>
      <c r="TAB7" s="38"/>
      <c r="TAC7" s="38"/>
      <c r="TAD7" s="37"/>
      <c r="TAE7" s="37"/>
      <c r="TAF7" s="37"/>
      <c r="TAG7" s="37"/>
      <c r="TAH7" s="37"/>
      <c r="TAI7" s="38"/>
      <c r="TAJ7" s="38"/>
      <c r="TAK7" s="38"/>
      <c r="TAL7" s="38"/>
      <c r="TAM7" s="37"/>
      <c r="TAN7" s="37"/>
      <c r="TAO7" s="37"/>
      <c r="TAP7" s="37"/>
      <c r="TAQ7" s="37"/>
      <c r="TAR7" s="38"/>
      <c r="TAS7" s="38"/>
      <c r="TAT7" s="38"/>
      <c r="TAU7" s="38"/>
      <c r="TAV7" s="37"/>
      <c r="TAW7" s="37"/>
      <c r="TAX7" s="37"/>
      <c r="TAY7" s="37"/>
      <c r="TAZ7" s="37"/>
      <c r="TBA7" s="38"/>
      <c r="TBB7" s="38"/>
      <c r="TBC7" s="38"/>
      <c r="TBD7" s="38"/>
      <c r="TBE7" s="37"/>
      <c r="TBF7" s="37"/>
      <c r="TBG7" s="37"/>
      <c r="TBH7" s="37"/>
      <c r="TBI7" s="37"/>
      <c r="TBJ7" s="38"/>
      <c r="TBK7" s="38"/>
      <c r="TBL7" s="38"/>
      <c r="TBM7" s="38"/>
      <c r="TBN7" s="37"/>
      <c r="TBO7" s="37"/>
      <c r="TBP7" s="37"/>
      <c r="TBQ7" s="37"/>
      <c r="TBR7" s="37"/>
      <c r="TBS7" s="38"/>
      <c r="TBT7" s="38"/>
      <c r="TBU7" s="38"/>
      <c r="TBV7" s="38"/>
      <c r="TBW7" s="37"/>
      <c r="TBX7" s="37"/>
      <c r="TBY7" s="37"/>
      <c r="TBZ7" s="37"/>
      <c r="TCA7" s="37"/>
      <c r="TCB7" s="38"/>
      <c r="TCC7" s="38"/>
      <c r="TCD7" s="38"/>
      <c r="TCE7" s="38"/>
      <c r="TCF7" s="37"/>
      <c r="TCG7" s="37"/>
      <c r="TCH7" s="37"/>
      <c r="TCI7" s="37"/>
      <c r="TCJ7" s="37"/>
      <c r="TCK7" s="38"/>
      <c r="TCL7" s="38"/>
      <c r="TCM7" s="38"/>
      <c r="TCN7" s="38"/>
      <c r="TCO7" s="37"/>
      <c r="TCP7" s="37"/>
      <c r="TCQ7" s="37"/>
      <c r="TCR7" s="37"/>
      <c r="TCS7" s="37"/>
      <c r="TCT7" s="38"/>
      <c r="TCU7" s="38"/>
      <c r="TCV7" s="38"/>
      <c r="TCW7" s="38"/>
      <c r="TCX7" s="37"/>
      <c r="TCY7" s="37"/>
      <c r="TCZ7" s="37"/>
      <c r="TDA7" s="37"/>
      <c r="TDB7" s="37"/>
      <c r="TDC7" s="38"/>
      <c r="TDD7" s="38"/>
      <c r="TDE7" s="38"/>
      <c r="TDF7" s="38"/>
      <c r="TDG7" s="37"/>
      <c r="TDH7" s="37"/>
      <c r="TDI7" s="37"/>
      <c r="TDJ7" s="37"/>
      <c r="TDK7" s="37"/>
      <c r="TDL7" s="38"/>
      <c r="TDM7" s="38"/>
      <c r="TDN7" s="38"/>
      <c r="TDO7" s="38"/>
      <c r="TDP7" s="37"/>
      <c r="TDQ7" s="37"/>
      <c r="TDR7" s="37"/>
      <c r="TDS7" s="37"/>
      <c r="TDT7" s="37"/>
      <c r="TDU7" s="38"/>
      <c r="TDV7" s="38"/>
      <c r="TDW7" s="38"/>
      <c r="TDX7" s="38"/>
      <c r="TDY7" s="37"/>
      <c r="TDZ7" s="37"/>
      <c r="TEA7" s="37"/>
      <c r="TEB7" s="37"/>
      <c r="TEC7" s="37"/>
      <c r="TED7" s="38"/>
      <c r="TEE7" s="38"/>
      <c r="TEF7" s="38"/>
      <c r="TEG7" s="38"/>
      <c r="TEH7" s="37"/>
      <c r="TEI7" s="37"/>
      <c r="TEJ7" s="37"/>
      <c r="TEK7" s="37"/>
      <c r="TEL7" s="37"/>
      <c r="TEM7" s="38"/>
      <c r="TEN7" s="38"/>
      <c r="TEO7" s="38"/>
      <c r="TEP7" s="38"/>
      <c r="TEQ7" s="37"/>
      <c r="TER7" s="37"/>
      <c r="TES7" s="37"/>
      <c r="TET7" s="37"/>
      <c r="TEU7" s="37"/>
      <c r="TEV7" s="38"/>
      <c r="TEW7" s="38"/>
      <c r="TEX7" s="38"/>
      <c r="TEY7" s="38"/>
      <c r="TEZ7" s="37"/>
      <c r="TFA7" s="37"/>
      <c r="TFB7" s="37"/>
      <c r="TFC7" s="37"/>
      <c r="TFD7" s="37"/>
      <c r="TFE7" s="38"/>
      <c r="TFF7" s="38"/>
      <c r="TFG7" s="38"/>
      <c r="TFH7" s="38"/>
      <c r="TFI7" s="37"/>
      <c r="TFJ7" s="37"/>
      <c r="TFK7" s="37"/>
      <c r="TFL7" s="37"/>
      <c r="TFM7" s="37"/>
      <c r="TFN7" s="38"/>
      <c r="TFO7" s="38"/>
      <c r="TFP7" s="38"/>
      <c r="TFQ7" s="38"/>
      <c r="TFR7" s="37"/>
      <c r="TFS7" s="37"/>
      <c r="TFT7" s="37"/>
      <c r="TFU7" s="37"/>
      <c r="TFV7" s="37"/>
      <c r="TFW7" s="38"/>
      <c r="TFX7" s="38"/>
      <c r="TFY7" s="38"/>
      <c r="TFZ7" s="38"/>
      <c r="TGA7" s="37"/>
      <c r="TGB7" s="37"/>
      <c r="TGC7" s="37"/>
      <c r="TGD7" s="37"/>
      <c r="TGE7" s="37"/>
      <c r="TGF7" s="38"/>
      <c r="TGG7" s="38"/>
      <c r="TGH7" s="38"/>
      <c r="TGI7" s="38"/>
      <c r="TGJ7" s="37"/>
      <c r="TGK7" s="37"/>
      <c r="TGL7" s="37"/>
      <c r="TGM7" s="37"/>
      <c r="TGN7" s="37"/>
      <c r="TGO7" s="38"/>
      <c r="TGP7" s="38"/>
      <c r="TGQ7" s="38"/>
      <c r="TGR7" s="38"/>
      <c r="TGS7" s="37"/>
      <c r="TGT7" s="37"/>
      <c r="TGU7" s="37"/>
      <c r="TGV7" s="37"/>
      <c r="TGW7" s="37"/>
      <c r="TGX7" s="38"/>
      <c r="TGY7" s="38"/>
      <c r="TGZ7" s="38"/>
      <c r="THA7" s="38"/>
      <c r="THB7" s="37"/>
      <c r="THC7" s="37"/>
      <c r="THD7" s="37"/>
      <c r="THE7" s="37"/>
      <c r="THF7" s="37"/>
      <c r="THG7" s="38"/>
      <c r="THH7" s="38"/>
      <c r="THI7" s="38"/>
      <c r="THJ7" s="38"/>
      <c r="THK7" s="37"/>
      <c r="THL7" s="37"/>
      <c r="THM7" s="37"/>
      <c r="THN7" s="37"/>
      <c r="THO7" s="37"/>
      <c r="THP7" s="38"/>
      <c r="THQ7" s="38"/>
      <c r="THR7" s="38"/>
      <c r="THS7" s="38"/>
      <c r="THT7" s="37"/>
      <c r="THU7" s="37"/>
      <c r="THV7" s="37"/>
      <c r="THW7" s="37"/>
      <c r="THX7" s="37"/>
      <c r="THY7" s="38"/>
      <c r="THZ7" s="38"/>
      <c r="TIA7" s="38"/>
      <c r="TIB7" s="38"/>
      <c r="TIC7" s="37"/>
      <c r="TID7" s="37"/>
      <c r="TIE7" s="37"/>
      <c r="TIF7" s="37"/>
      <c r="TIG7" s="37"/>
      <c r="TIH7" s="38"/>
      <c r="TII7" s="38"/>
      <c r="TIJ7" s="38"/>
      <c r="TIK7" s="38"/>
      <c r="TIL7" s="37"/>
      <c r="TIM7" s="37"/>
      <c r="TIN7" s="37"/>
      <c r="TIO7" s="37"/>
      <c r="TIP7" s="37"/>
      <c r="TIQ7" s="38"/>
      <c r="TIR7" s="38"/>
      <c r="TIS7" s="38"/>
      <c r="TIT7" s="38"/>
      <c r="TIU7" s="37"/>
      <c r="TIV7" s="37"/>
      <c r="TIW7" s="37"/>
      <c r="TIX7" s="37"/>
      <c r="TIY7" s="37"/>
      <c r="TIZ7" s="38"/>
      <c r="TJA7" s="38"/>
      <c r="TJB7" s="38"/>
      <c r="TJC7" s="38"/>
      <c r="TJD7" s="37"/>
      <c r="TJE7" s="37"/>
      <c r="TJF7" s="37"/>
      <c r="TJG7" s="37"/>
      <c r="TJH7" s="37"/>
      <c r="TJI7" s="38"/>
      <c r="TJJ7" s="38"/>
      <c r="TJK7" s="38"/>
      <c r="TJL7" s="38"/>
      <c r="TJM7" s="37"/>
      <c r="TJN7" s="37"/>
      <c r="TJO7" s="37"/>
      <c r="TJP7" s="37"/>
      <c r="TJQ7" s="37"/>
      <c r="TJR7" s="38"/>
      <c r="TJS7" s="38"/>
      <c r="TJT7" s="38"/>
      <c r="TJU7" s="38"/>
      <c r="TJV7" s="37"/>
      <c r="TJW7" s="37"/>
      <c r="TJX7" s="37"/>
      <c r="TJY7" s="37"/>
      <c r="TJZ7" s="37"/>
      <c r="TKA7" s="38"/>
      <c r="TKB7" s="38"/>
      <c r="TKC7" s="38"/>
      <c r="TKD7" s="38"/>
      <c r="TKE7" s="37"/>
      <c r="TKF7" s="37"/>
      <c r="TKG7" s="37"/>
      <c r="TKH7" s="37"/>
      <c r="TKI7" s="37"/>
      <c r="TKJ7" s="38"/>
      <c r="TKK7" s="38"/>
      <c r="TKL7" s="38"/>
      <c r="TKM7" s="38"/>
      <c r="TKN7" s="37"/>
      <c r="TKO7" s="37"/>
      <c r="TKP7" s="37"/>
      <c r="TKQ7" s="37"/>
      <c r="TKR7" s="37"/>
      <c r="TKS7" s="38"/>
      <c r="TKT7" s="38"/>
      <c r="TKU7" s="38"/>
      <c r="TKV7" s="38"/>
      <c r="TKW7" s="37"/>
      <c r="TKX7" s="37"/>
      <c r="TKY7" s="37"/>
      <c r="TKZ7" s="37"/>
      <c r="TLA7" s="37"/>
      <c r="TLB7" s="38"/>
      <c r="TLC7" s="38"/>
      <c r="TLD7" s="38"/>
      <c r="TLE7" s="38"/>
      <c r="TLF7" s="37"/>
      <c r="TLG7" s="37"/>
      <c r="TLH7" s="37"/>
      <c r="TLI7" s="37"/>
      <c r="TLJ7" s="37"/>
      <c r="TLK7" s="38"/>
      <c r="TLL7" s="38"/>
      <c r="TLM7" s="38"/>
      <c r="TLN7" s="38"/>
      <c r="TLO7" s="37"/>
      <c r="TLP7" s="37"/>
      <c r="TLQ7" s="37"/>
      <c r="TLR7" s="37"/>
      <c r="TLS7" s="37"/>
      <c r="TLT7" s="38"/>
      <c r="TLU7" s="38"/>
      <c r="TLV7" s="38"/>
      <c r="TLW7" s="38"/>
      <c r="TLX7" s="37"/>
      <c r="TLY7" s="37"/>
      <c r="TLZ7" s="37"/>
      <c r="TMA7" s="37"/>
      <c r="TMB7" s="37"/>
      <c r="TMC7" s="38"/>
      <c r="TMD7" s="38"/>
      <c r="TME7" s="38"/>
      <c r="TMF7" s="38"/>
      <c r="TMG7" s="37"/>
      <c r="TMH7" s="37"/>
      <c r="TMI7" s="37"/>
      <c r="TMJ7" s="37"/>
      <c r="TMK7" s="37"/>
      <c r="TML7" s="38"/>
      <c r="TMM7" s="38"/>
      <c r="TMN7" s="38"/>
      <c r="TMO7" s="38"/>
      <c r="TMP7" s="37"/>
      <c r="TMQ7" s="37"/>
      <c r="TMR7" s="37"/>
      <c r="TMS7" s="37"/>
      <c r="TMT7" s="37"/>
      <c r="TMU7" s="38"/>
      <c r="TMV7" s="38"/>
      <c r="TMW7" s="38"/>
      <c r="TMX7" s="38"/>
      <c r="TMY7" s="37"/>
      <c r="TMZ7" s="37"/>
      <c r="TNA7" s="37"/>
      <c r="TNB7" s="37"/>
      <c r="TNC7" s="37"/>
      <c r="TND7" s="38"/>
      <c r="TNE7" s="38"/>
      <c r="TNF7" s="38"/>
      <c r="TNG7" s="38"/>
      <c r="TNH7" s="37"/>
      <c r="TNI7" s="37"/>
      <c r="TNJ7" s="37"/>
      <c r="TNK7" s="37"/>
      <c r="TNL7" s="37"/>
      <c r="TNM7" s="38"/>
      <c r="TNN7" s="38"/>
      <c r="TNO7" s="38"/>
      <c r="TNP7" s="38"/>
      <c r="TNQ7" s="37"/>
      <c r="TNR7" s="37"/>
      <c r="TNS7" s="37"/>
      <c r="TNT7" s="37"/>
      <c r="TNU7" s="37"/>
      <c r="TNV7" s="38"/>
      <c r="TNW7" s="38"/>
      <c r="TNX7" s="38"/>
      <c r="TNY7" s="38"/>
      <c r="TNZ7" s="37"/>
      <c r="TOA7" s="37"/>
      <c r="TOB7" s="37"/>
      <c r="TOC7" s="37"/>
      <c r="TOD7" s="37"/>
      <c r="TOE7" s="38"/>
      <c r="TOF7" s="38"/>
      <c r="TOG7" s="38"/>
      <c r="TOH7" s="38"/>
      <c r="TOI7" s="37"/>
      <c r="TOJ7" s="37"/>
      <c r="TOK7" s="37"/>
      <c r="TOL7" s="37"/>
      <c r="TOM7" s="37"/>
      <c r="TON7" s="38"/>
      <c r="TOO7" s="38"/>
      <c r="TOP7" s="38"/>
      <c r="TOQ7" s="38"/>
      <c r="TOR7" s="37"/>
      <c r="TOS7" s="37"/>
      <c r="TOT7" s="37"/>
      <c r="TOU7" s="37"/>
      <c r="TOV7" s="37"/>
      <c r="TOW7" s="38"/>
      <c r="TOX7" s="38"/>
      <c r="TOY7" s="38"/>
      <c r="TOZ7" s="38"/>
      <c r="TPA7" s="37"/>
      <c r="TPB7" s="37"/>
      <c r="TPC7" s="37"/>
      <c r="TPD7" s="37"/>
      <c r="TPE7" s="37"/>
      <c r="TPF7" s="38"/>
      <c r="TPG7" s="38"/>
      <c r="TPH7" s="38"/>
      <c r="TPI7" s="38"/>
      <c r="TPJ7" s="37"/>
      <c r="TPK7" s="37"/>
      <c r="TPL7" s="37"/>
      <c r="TPM7" s="37"/>
      <c r="TPN7" s="37"/>
      <c r="TPO7" s="38"/>
      <c r="TPP7" s="38"/>
      <c r="TPQ7" s="38"/>
      <c r="TPR7" s="38"/>
      <c r="TPS7" s="37"/>
      <c r="TPT7" s="37"/>
      <c r="TPU7" s="37"/>
      <c r="TPV7" s="37"/>
      <c r="TPW7" s="37"/>
      <c r="TPX7" s="38"/>
      <c r="TPY7" s="38"/>
      <c r="TPZ7" s="38"/>
      <c r="TQA7" s="38"/>
      <c r="TQB7" s="37"/>
      <c r="TQC7" s="37"/>
      <c r="TQD7" s="37"/>
      <c r="TQE7" s="37"/>
      <c r="TQF7" s="37"/>
      <c r="TQG7" s="38"/>
      <c r="TQH7" s="38"/>
      <c r="TQI7" s="38"/>
      <c r="TQJ7" s="38"/>
      <c r="TQK7" s="37"/>
      <c r="TQL7" s="37"/>
      <c r="TQM7" s="37"/>
      <c r="TQN7" s="37"/>
      <c r="TQO7" s="37"/>
      <c r="TQP7" s="38"/>
      <c r="TQQ7" s="38"/>
      <c r="TQR7" s="38"/>
      <c r="TQS7" s="38"/>
      <c r="TQT7" s="37"/>
      <c r="TQU7" s="37"/>
      <c r="TQV7" s="37"/>
      <c r="TQW7" s="37"/>
      <c r="TQX7" s="37"/>
      <c r="TQY7" s="38"/>
      <c r="TQZ7" s="38"/>
      <c r="TRA7" s="38"/>
      <c r="TRB7" s="38"/>
      <c r="TRC7" s="37"/>
      <c r="TRD7" s="37"/>
      <c r="TRE7" s="37"/>
      <c r="TRF7" s="37"/>
      <c r="TRG7" s="37"/>
      <c r="TRH7" s="38"/>
      <c r="TRI7" s="38"/>
      <c r="TRJ7" s="38"/>
      <c r="TRK7" s="38"/>
      <c r="TRL7" s="37"/>
      <c r="TRM7" s="37"/>
      <c r="TRN7" s="37"/>
      <c r="TRO7" s="37"/>
      <c r="TRP7" s="37"/>
      <c r="TRQ7" s="38"/>
      <c r="TRR7" s="38"/>
      <c r="TRS7" s="38"/>
      <c r="TRT7" s="38"/>
      <c r="TRU7" s="37"/>
      <c r="TRV7" s="37"/>
      <c r="TRW7" s="37"/>
      <c r="TRX7" s="37"/>
      <c r="TRY7" s="37"/>
      <c r="TRZ7" s="38"/>
      <c r="TSA7" s="38"/>
      <c r="TSB7" s="38"/>
      <c r="TSC7" s="38"/>
      <c r="TSD7" s="37"/>
      <c r="TSE7" s="37"/>
      <c r="TSF7" s="37"/>
      <c r="TSG7" s="37"/>
      <c r="TSH7" s="37"/>
      <c r="TSI7" s="38"/>
      <c r="TSJ7" s="38"/>
      <c r="TSK7" s="38"/>
      <c r="TSL7" s="38"/>
      <c r="TSM7" s="37"/>
      <c r="TSN7" s="37"/>
      <c r="TSO7" s="37"/>
      <c r="TSP7" s="37"/>
      <c r="TSQ7" s="37"/>
      <c r="TSR7" s="38"/>
      <c r="TSS7" s="38"/>
      <c r="TST7" s="38"/>
      <c r="TSU7" s="38"/>
      <c r="TSV7" s="37"/>
      <c r="TSW7" s="37"/>
      <c r="TSX7" s="37"/>
      <c r="TSY7" s="37"/>
      <c r="TSZ7" s="37"/>
      <c r="TTA7" s="38"/>
      <c r="TTB7" s="38"/>
      <c r="TTC7" s="38"/>
      <c r="TTD7" s="38"/>
      <c r="TTE7" s="37"/>
      <c r="TTF7" s="37"/>
      <c r="TTG7" s="37"/>
      <c r="TTH7" s="37"/>
      <c r="TTI7" s="37"/>
      <c r="TTJ7" s="38"/>
      <c r="TTK7" s="38"/>
      <c r="TTL7" s="38"/>
      <c r="TTM7" s="38"/>
      <c r="TTN7" s="37"/>
      <c r="TTO7" s="37"/>
      <c r="TTP7" s="37"/>
      <c r="TTQ7" s="37"/>
      <c r="TTR7" s="37"/>
      <c r="TTS7" s="38"/>
      <c r="TTT7" s="38"/>
      <c r="TTU7" s="38"/>
      <c r="TTV7" s="38"/>
      <c r="TTW7" s="37"/>
      <c r="TTX7" s="37"/>
      <c r="TTY7" s="37"/>
      <c r="TTZ7" s="37"/>
      <c r="TUA7" s="37"/>
      <c r="TUB7" s="38"/>
      <c r="TUC7" s="38"/>
      <c r="TUD7" s="38"/>
      <c r="TUE7" s="38"/>
      <c r="TUF7" s="37"/>
      <c r="TUG7" s="37"/>
      <c r="TUH7" s="37"/>
      <c r="TUI7" s="37"/>
      <c r="TUJ7" s="37"/>
      <c r="TUK7" s="38"/>
      <c r="TUL7" s="38"/>
      <c r="TUM7" s="38"/>
      <c r="TUN7" s="38"/>
      <c r="TUO7" s="37"/>
      <c r="TUP7" s="37"/>
      <c r="TUQ7" s="37"/>
      <c r="TUR7" s="37"/>
      <c r="TUS7" s="37"/>
      <c r="TUT7" s="38"/>
      <c r="TUU7" s="38"/>
      <c r="TUV7" s="38"/>
      <c r="TUW7" s="38"/>
      <c r="TUX7" s="37"/>
      <c r="TUY7" s="37"/>
      <c r="TUZ7" s="37"/>
      <c r="TVA7" s="37"/>
      <c r="TVB7" s="37"/>
      <c r="TVC7" s="38"/>
      <c r="TVD7" s="38"/>
      <c r="TVE7" s="38"/>
      <c r="TVF7" s="38"/>
      <c r="TVG7" s="37"/>
      <c r="TVH7" s="37"/>
      <c r="TVI7" s="37"/>
      <c r="TVJ7" s="37"/>
      <c r="TVK7" s="37"/>
      <c r="TVL7" s="38"/>
      <c r="TVM7" s="38"/>
      <c r="TVN7" s="38"/>
      <c r="TVO7" s="38"/>
      <c r="TVP7" s="37"/>
      <c r="TVQ7" s="37"/>
      <c r="TVR7" s="37"/>
      <c r="TVS7" s="37"/>
      <c r="TVT7" s="37"/>
      <c r="TVU7" s="38"/>
      <c r="TVV7" s="38"/>
      <c r="TVW7" s="38"/>
      <c r="TVX7" s="38"/>
      <c r="TVY7" s="37"/>
      <c r="TVZ7" s="37"/>
      <c r="TWA7" s="37"/>
      <c r="TWB7" s="37"/>
      <c r="TWC7" s="37"/>
      <c r="TWD7" s="38"/>
      <c r="TWE7" s="38"/>
      <c r="TWF7" s="38"/>
      <c r="TWG7" s="38"/>
      <c r="TWH7" s="37"/>
      <c r="TWI7" s="37"/>
      <c r="TWJ7" s="37"/>
      <c r="TWK7" s="37"/>
      <c r="TWL7" s="37"/>
      <c r="TWM7" s="38"/>
      <c r="TWN7" s="38"/>
      <c r="TWO7" s="38"/>
      <c r="TWP7" s="38"/>
      <c r="TWQ7" s="37"/>
      <c r="TWR7" s="37"/>
      <c r="TWS7" s="37"/>
      <c r="TWT7" s="37"/>
      <c r="TWU7" s="37"/>
      <c r="TWV7" s="38"/>
      <c r="TWW7" s="38"/>
      <c r="TWX7" s="38"/>
      <c r="TWY7" s="38"/>
      <c r="TWZ7" s="37"/>
      <c r="TXA7" s="37"/>
      <c r="TXB7" s="37"/>
      <c r="TXC7" s="37"/>
      <c r="TXD7" s="37"/>
      <c r="TXE7" s="38"/>
      <c r="TXF7" s="38"/>
      <c r="TXG7" s="38"/>
      <c r="TXH7" s="38"/>
      <c r="TXI7" s="37"/>
      <c r="TXJ7" s="37"/>
      <c r="TXK7" s="37"/>
      <c r="TXL7" s="37"/>
      <c r="TXM7" s="37"/>
      <c r="TXN7" s="38"/>
      <c r="TXO7" s="38"/>
      <c r="TXP7" s="38"/>
      <c r="TXQ7" s="38"/>
      <c r="TXR7" s="37"/>
      <c r="TXS7" s="37"/>
      <c r="TXT7" s="37"/>
      <c r="TXU7" s="37"/>
      <c r="TXV7" s="37"/>
      <c r="TXW7" s="38"/>
      <c r="TXX7" s="38"/>
      <c r="TXY7" s="38"/>
      <c r="TXZ7" s="38"/>
      <c r="TYA7" s="37"/>
      <c r="TYB7" s="37"/>
      <c r="TYC7" s="37"/>
      <c r="TYD7" s="37"/>
      <c r="TYE7" s="37"/>
      <c r="TYF7" s="38"/>
      <c r="TYG7" s="38"/>
      <c r="TYH7" s="38"/>
      <c r="TYI7" s="38"/>
      <c r="TYJ7" s="37"/>
      <c r="TYK7" s="37"/>
      <c r="TYL7" s="37"/>
      <c r="TYM7" s="37"/>
      <c r="TYN7" s="37"/>
      <c r="TYO7" s="38"/>
      <c r="TYP7" s="38"/>
      <c r="TYQ7" s="38"/>
      <c r="TYR7" s="38"/>
      <c r="TYS7" s="37"/>
      <c r="TYT7" s="37"/>
      <c r="TYU7" s="37"/>
      <c r="TYV7" s="37"/>
      <c r="TYW7" s="37"/>
      <c r="TYX7" s="38"/>
      <c r="TYY7" s="38"/>
      <c r="TYZ7" s="38"/>
      <c r="TZA7" s="38"/>
      <c r="TZB7" s="37"/>
      <c r="TZC7" s="37"/>
      <c r="TZD7" s="37"/>
      <c r="TZE7" s="37"/>
      <c r="TZF7" s="37"/>
      <c r="TZG7" s="38"/>
      <c r="TZH7" s="38"/>
      <c r="TZI7" s="38"/>
      <c r="TZJ7" s="38"/>
      <c r="TZK7" s="37"/>
      <c r="TZL7" s="37"/>
      <c r="TZM7" s="37"/>
      <c r="TZN7" s="37"/>
      <c r="TZO7" s="37"/>
      <c r="TZP7" s="38"/>
      <c r="TZQ7" s="38"/>
      <c r="TZR7" s="38"/>
      <c r="TZS7" s="38"/>
      <c r="TZT7" s="37"/>
      <c r="TZU7" s="37"/>
      <c r="TZV7" s="37"/>
      <c r="TZW7" s="37"/>
      <c r="TZX7" s="37"/>
      <c r="TZY7" s="38"/>
      <c r="TZZ7" s="38"/>
      <c r="UAA7" s="38"/>
      <c r="UAB7" s="38"/>
      <c r="UAC7" s="37"/>
      <c r="UAD7" s="37"/>
      <c r="UAE7" s="37"/>
      <c r="UAF7" s="37"/>
      <c r="UAG7" s="37"/>
      <c r="UAH7" s="38"/>
      <c r="UAI7" s="38"/>
      <c r="UAJ7" s="38"/>
      <c r="UAK7" s="38"/>
      <c r="UAL7" s="37"/>
      <c r="UAM7" s="37"/>
      <c r="UAN7" s="37"/>
      <c r="UAO7" s="37"/>
      <c r="UAP7" s="37"/>
      <c r="UAQ7" s="38"/>
      <c r="UAR7" s="38"/>
      <c r="UAS7" s="38"/>
      <c r="UAT7" s="38"/>
      <c r="UAU7" s="37"/>
      <c r="UAV7" s="37"/>
      <c r="UAW7" s="37"/>
      <c r="UAX7" s="37"/>
      <c r="UAY7" s="37"/>
      <c r="UAZ7" s="38"/>
      <c r="UBA7" s="38"/>
      <c r="UBB7" s="38"/>
      <c r="UBC7" s="38"/>
      <c r="UBD7" s="37"/>
      <c r="UBE7" s="37"/>
      <c r="UBF7" s="37"/>
      <c r="UBG7" s="37"/>
      <c r="UBH7" s="37"/>
      <c r="UBI7" s="38"/>
      <c r="UBJ7" s="38"/>
      <c r="UBK7" s="38"/>
      <c r="UBL7" s="38"/>
      <c r="UBM7" s="37"/>
      <c r="UBN7" s="37"/>
      <c r="UBO7" s="37"/>
      <c r="UBP7" s="37"/>
      <c r="UBQ7" s="37"/>
      <c r="UBR7" s="38"/>
      <c r="UBS7" s="38"/>
      <c r="UBT7" s="38"/>
      <c r="UBU7" s="38"/>
      <c r="UBV7" s="37"/>
      <c r="UBW7" s="37"/>
      <c r="UBX7" s="37"/>
      <c r="UBY7" s="37"/>
      <c r="UBZ7" s="37"/>
      <c r="UCA7" s="38"/>
      <c r="UCB7" s="38"/>
      <c r="UCC7" s="38"/>
      <c r="UCD7" s="38"/>
      <c r="UCE7" s="37"/>
      <c r="UCF7" s="37"/>
      <c r="UCG7" s="37"/>
      <c r="UCH7" s="37"/>
      <c r="UCI7" s="37"/>
      <c r="UCJ7" s="38"/>
      <c r="UCK7" s="38"/>
      <c r="UCL7" s="38"/>
      <c r="UCM7" s="38"/>
      <c r="UCN7" s="37"/>
      <c r="UCO7" s="37"/>
      <c r="UCP7" s="37"/>
      <c r="UCQ7" s="37"/>
      <c r="UCR7" s="37"/>
      <c r="UCS7" s="38"/>
      <c r="UCT7" s="38"/>
      <c r="UCU7" s="38"/>
      <c r="UCV7" s="38"/>
      <c r="UCW7" s="37"/>
      <c r="UCX7" s="37"/>
      <c r="UCY7" s="37"/>
      <c r="UCZ7" s="37"/>
      <c r="UDA7" s="37"/>
      <c r="UDB7" s="38"/>
      <c r="UDC7" s="38"/>
      <c r="UDD7" s="38"/>
      <c r="UDE7" s="38"/>
      <c r="UDF7" s="37"/>
      <c r="UDG7" s="37"/>
      <c r="UDH7" s="37"/>
      <c r="UDI7" s="37"/>
      <c r="UDJ7" s="37"/>
      <c r="UDK7" s="38"/>
      <c r="UDL7" s="38"/>
      <c r="UDM7" s="38"/>
      <c r="UDN7" s="38"/>
      <c r="UDO7" s="37"/>
      <c r="UDP7" s="37"/>
      <c r="UDQ7" s="37"/>
      <c r="UDR7" s="37"/>
      <c r="UDS7" s="37"/>
      <c r="UDT7" s="38"/>
      <c r="UDU7" s="38"/>
      <c r="UDV7" s="38"/>
      <c r="UDW7" s="38"/>
      <c r="UDX7" s="37"/>
      <c r="UDY7" s="37"/>
      <c r="UDZ7" s="37"/>
      <c r="UEA7" s="37"/>
      <c r="UEB7" s="37"/>
      <c r="UEC7" s="38"/>
      <c r="UED7" s="38"/>
      <c r="UEE7" s="38"/>
      <c r="UEF7" s="38"/>
      <c r="UEG7" s="37"/>
      <c r="UEH7" s="37"/>
      <c r="UEI7" s="37"/>
      <c r="UEJ7" s="37"/>
      <c r="UEK7" s="37"/>
      <c r="UEL7" s="38"/>
      <c r="UEM7" s="38"/>
      <c r="UEN7" s="38"/>
      <c r="UEO7" s="38"/>
      <c r="UEP7" s="37"/>
      <c r="UEQ7" s="37"/>
      <c r="UER7" s="37"/>
      <c r="UES7" s="37"/>
      <c r="UET7" s="37"/>
      <c r="UEU7" s="38"/>
      <c r="UEV7" s="38"/>
      <c r="UEW7" s="38"/>
      <c r="UEX7" s="38"/>
      <c r="UEY7" s="37"/>
      <c r="UEZ7" s="37"/>
      <c r="UFA7" s="37"/>
      <c r="UFB7" s="37"/>
      <c r="UFC7" s="37"/>
      <c r="UFD7" s="38"/>
      <c r="UFE7" s="38"/>
      <c r="UFF7" s="38"/>
      <c r="UFG7" s="38"/>
      <c r="UFH7" s="37"/>
      <c r="UFI7" s="37"/>
      <c r="UFJ7" s="37"/>
      <c r="UFK7" s="37"/>
      <c r="UFL7" s="37"/>
      <c r="UFM7" s="38"/>
      <c r="UFN7" s="38"/>
      <c r="UFO7" s="38"/>
      <c r="UFP7" s="38"/>
      <c r="UFQ7" s="37"/>
      <c r="UFR7" s="37"/>
      <c r="UFS7" s="37"/>
      <c r="UFT7" s="37"/>
      <c r="UFU7" s="37"/>
      <c r="UFV7" s="38"/>
      <c r="UFW7" s="38"/>
      <c r="UFX7" s="38"/>
      <c r="UFY7" s="38"/>
      <c r="UFZ7" s="37"/>
      <c r="UGA7" s="37"/>
      <c r="UGB7" s="37"/>
      <c r="UGC7" s="37"/>
      <c r="UGD7" s="37"/>
      <c r="UGE7" s="38"/>
      <c r="UGF7" s="38"/>
      <c r="UGG7" s="38"/>
      <c r="UGH7" s="38"/>
      <c r="UGI7" s="37"/>
      <c r="UGJ7" s="37"/>
      <c r="UGK7" s="37"/>
      <c r="UGL7" s="37"/>
      <c r="UGM7" s="37"/>
      <c r="UGN7" s="38"/>
      <c r="UGO7" s="38"/>
      <c r="UGP7" s="38"/>
      <c r="UGQ7" s="38"/>
      <c r="UGR7" s="37"/>
      <c r="UGS7" s="37"/>
      <c r="UGT7" s="37"/>
      <c r="UGU7" s="37"/>
      <c r="UGV7" s="37"/>
      <c r="UGW7" s="38"/>
      <c r="UGX7" s="38"/>
      <c r="UGY7" s="38"/>
      <c r="UGZ7" s="38"/>
      <c r="UHA7" s="37"/>
      <c r="UHB7" s="37"/>
      <c r="UHC7" s="37"/>
      <c r="UHD7" s="37"/>
      <c r="UHE7" s="37"/>
      <c r="UHF7" s="38"/>
      <c r="UHG7" s="38"/>
      <c r="UHH7" s="38"/>
      <c r="UHI7" s="38"/>
      <c r="UHJ7" s="37"/>
      <c r="UHK7" s="37"/>
      <c r="UHL7" s="37"/>
      <c r="UHM7" s="37"/>
      <c r="UHN7" s="37"/>
      <c r="UHO7" s="38"/>
      <c r="UHP7" s="38"/>
      <c r="UHQ7" s="38"/>
      <c r="UHR7" s="38"/>
      <c r="UHS7" s="37"/>
      <c r="UHT7" s="37"/>
      <c r="UHU7" s="37"/>
      <c r="UHV7" s="37"/>
      <c r="UHW7" s="37"/>
      <c r="UHX7" s="38"/>
      <c r="UHY7" s="38"/>
      <c r="UHZ7" s="38"/>
      <c r="UIA7" s="38"/>
      <c r="UIB7" s="37"/>
      <c r="UIC7" s="37"/>
      <c r="UID7" s="37"/>
      <c r="UIE7" s="37"/>
      <c r="UIF7" s="37"/>
      <c r="UIG7" s="38"/>
      <c r="UIH7" s="38"/>
      <c r="UII7" s="38"/>
      <c r="UIJ7" s="38"/>
      <c r="UIK7" s="37"/>
      <c r="UIL7" s="37"/>
      <c r="UIM7" s="37"/>
      <c r="UIN7" s="37"/>
      <c r="UIO7" s="37"/>
      <c r="UIP7" s="38"/>
      <c r="UIQ7" s="38"/>
      <c r="UIR7" s="38"/>
      <c r="UIS7" s="38"/>
      <c r="UIT7" s="37"/>
      <c r="UIU7" s="37"/>
      <c r="UIV7" s="37"/>
      <c r="UIW7" s="37"/>
      <c r="UIX7" s="37"/>
      <c r="UIY7" s="38"/>
      <c r="UIZ7" s="38"/>
      <c r="UJA7" s="38"/>
      <c r="UJB7" s="38"/>
      <c r="UJC7" s="37"/>
      <c r="UJD7" s="37"/>
      <c r="UJE7" s="37"/>
      <c r="UJF7" s="37"/>
      <c r="UJG7" s="37"/>
      <c r="UJH7" s="38"/>
      <c r="UJI7" s="38"/>
      <c r="UJJ7" s="38"/>
      <c r="UJK7" s="38"/>
      <c r="UJL7" s="37"/>
      <c r="UJM7" s="37"/>
      <c r="UJN7" s="37"/>
      <c r="UJO7" s="37"/>
      <c r="UJP7" s="37"/>
      <c r="UJQ7" s="38"/>
      <c r="UJR7" s="38"/>
      <c r="UJS7" s="38"/>
      <c r="UJT7" s="38"/>
      <c r="UJU7" s="37"/>
      <c r="UJV7" s="37"/>
      <c r="UJW7" s="37"/>
      <c r="UJX7" s="37"/>
      <c r="UJY7" s="37"/>
      <c r="UJZ7" s="38"/>
      <c r="UKA7" s="38"/>
      <c r="UKB7" s="38"/>
      <c r="UKC7" s="38"/>
      <c r="UKD7" s="37"/>
      <c r="UKE7" s="37"/>
      <c r="UKF7" s="37"/>
      <c r="UKG7" s="37"/>
      <c r="UKH7" s="37"/>
      <c r="UKI7" s="38"/>
      <c r="UKJ7" s="38"/>
      <c r="UKK7" s="38"/>
      <c r="UKL7" s="38"/>
      <c r="UKM7" s="37"/>
      <c r="UKN7" s="37"/>
      <c r="UKO7" s="37"/>
      <c r="UKP7" s="37"/>
      <c r="UKQ7" s="37"/>
      <c r="UKR7" s="38"/>
      <c r="UKS7" s="38"/>
      <c r="UKT7" s="38"/>
      <c r="UKU7" s="38"/>
      <c r="UKV7" s="37"/>
      <c r="UKW7" s="37"/>
      <c r="UKX7" s="37"/>
      <c r="UKY7" s="37"/>
      <c r="UKZ7" s="37"/>
      <c r="ULA7" s="38"/>
      <c r="ULB7" s="38"/>
      <c r="ULC7" s="38"/>
      <c r="ULD7" s="38"/>
      <c r="ULE7" s="37"/>
      <c r="ULF7" s="37"/>
      <c r="ULG7" s="37"/>
      <c r="ULH7" s="37"/>
      <c r="ULI7" s="37"/>
      <c r="ULJ7" s="38"/>
      <c r="ULK7" s="38"/>
      <c r="ULL7" s="38"/>
      <c r="ULM7" s="38"/>
      <c r="ULN7" s="37"/>
      <c r="ULO7" s="37"/>
      <c r="ULP7" s="37"/>
      <c r="ULQ7" s="37"/>
      <c r="ULR7" s="37"/>
      <c r="ULS7" s="38"/>
      <c r="ULT7" s="38"/>
      <c r="ULU7" s="38"/>
      <c r="ULV7" s="38"/>
      <c r="ULW7" s="37"/>
      <c r="ULX7" s="37"/>
      <c r="ULY7" s="37"/>
      <c r="ULZ7" s="37"/>
      <c r="UMA7" s="37"/>
      <c r="UMB7" s="38"/>
      <c r="UMC7" s="38"/>
      <c r="UMD7" s="38"/>
      <c r="UME7" s="38"/>
      <c r="UMF7" s="37"/>
      <c r="UMG7" s="37"/>
      <c r="UMH7" s="37"/>
      <c r="UMI7" s="37"/>
      <c r="UMJ7" s="37"/>
      <c r="UMK7" s="38"/>
      <c r="UML7" s="38"/>
      <c r="UMM7" s="38"/>
      <c r="UMN7" s="38"/>
      <c r="UMO7" s="37"/>
      <c r="UMP7" s="37"/>
      <c r="UMQ7" s="37"/>
      <c r="UMR7" s="37"/>
      <c r="UMS7" s="37"/>
      <c r="UMT7" s="38"/>
      <c r="UMU7" s="38"/>
      <c r="UMV7" s="38"/>
      <c r="UMW7" s="38"/>
      <c r="UMX7" s="37"/>
      <c r="UMY7" s="37"/>
      <c r="UMZ7" s="37"/>
      <c r="UNA7" s="37"/>
      <c r="UNB7" s="37"/>
      <c r="UNC7" s="38"/>
      <c r="UND7" s="38"/>
      <c r="UNE7" s="38"/>
      <c r="UNF7" s="38"/>
      <c r="UNG7" s="37"/>
      <c r="UNH7" s="37"/>
      <c r="UNI7" s="37"/>
      <c r="UNJ7" s="37"/>
      <c r="UNK7" s="37"/>
      <c r="UNL7" s="38"/>
      <c r="UNM7" s="38"/>
      <c r="UNN7" s="38"/>
      <c r="UNO7" s="38"/>
      <c r="UNP7" s="37"/>
      <c r="UNQ7" s="37"/>
      <c r="UNR7" s="37"/>
      <c r="UNS7" s="37"/>
      <c r="UNT7" s="37"/>
      <c r="UNU7" s="38"/>
      <c r="UNV7" s="38"/>
      <c r="UNW7" s="38"/>
      <c r="UNX7" s="38"/>
      <c r="UNY7" s="37"/>
      <c r="UNZ7" s="37"/>
      <c r="UOA7" s="37"/>
      <c r="UOB7" s="37"/>
      <c r="UOC7" s="37"/>
      <c r="UOD7" s="38"/>
      <c r="UOE7" s="38"/>
      <c r="UOF7" s="38"/>
      <c r="UOG7" s="38"/>
      <c r="UOH7" s="37"/>
      <c r="UOI7" s="37"/>
      <c r="UOJ7" s="37"/>
      <c r="UOK7" s="37"/>
      <c r="UOL7" s="37"/>
      <c r="UOM7" s="38"/>
      <c r="UON7" s="38"/>
      <c r="UOO7" s="38"/>
      <c r="UOP7" s="38"/>
      <c r="UOQ7" s="37"/>
      <c r="UOR7" s="37"/>
      <c r="UOS7" s="37"/>
      <c r="UOT7" s="37"/>
      <c r="UOU7" s="37"/>
      <c r="UOV7" s="38"/>
      <c r="UOW7" s="38"/>
      <c r="UOX7" s="38"/>
      <c r="UOY7" s="38"/>
      <c r="UOZ7" s="37"/>
      <c r="UPA7" s="37"/>
      <c r="UPB7" s="37"/>
      <c r="UPC7" s="37"/>
      <c r="UPD7" s="37"/>
      <c r="UPE7" s="38"/>
      <c r="UPF7" s="38"/>
      <c r="UPG7" s="38"/>
      <c r="UPH7" s="38"/>
      <c r="UPI7" s="37"/>
      <c r="UPJ7" s="37"/>
      <c r="UPK7" s="37"/>
      <c r="UPL7" s="37"/>
      <c r="UPM7" s="37"/>
      <c r="UPN7" s="38"/>
      <c r="UPO7" s="38"/>
      <c r="UPP7" s="38"/>
      <c r="UPQ7" s="38"/>
      <c r="UPR7" s="37"/>
      <c r="UPS7" s="37"/>
      <c r="UPT7" s="37"/>
      <c r="UPU7" s="37"/>
      <c r="UPV7" s="37"/>
      <c r="UPW7" s="38"/>
      <c r="UPX7" s="38"/>
      <c r="UPY7" s="38"/>
      <c r="UPZ7" s="38"/>
      <c r="UQA7" s="37"/>
      <c r="UQB7" s="37"/>
      <c r="UQC7" s="37"/>
      <c r="UQD7" s="37"/>
      <c r="UQE7" s="37"/>
      <c r="UQF7" s="38"/>
      <c r="UQG7" s="38"/>
      <c r="UQH7" s="38"/>
      <c r="UQI7" s="38"/>
      <c r="UQJ7" s="37"/>
      <c r="UQK7" s="37"/>
      <c r="UQL7" s="37"/>
      <c r="UQM7" s="37"/>
      <c r="UQN7" s="37"/>
      <c r="UQO7" s="38"/>
      <c r="UQP7" s="38"/>
      <c r="UQQ7" s="38"/>
      <c r="UQR7" s="38"/>
      <c r="UQS7" s="37"/>
      <c r="UQT7" s="37"/>
      <c r="UQU7" s="37"/>
      <c r="UQV7" s="37"/>
      <c r="UQW7" s="37"/>
      <c r="UQX7" s="38"/>
      <c r="UQY7" s="38"/>
      <c r="UQZ7" s="38"/>
      <c r="URA7" s="38"/>
      <c r="URB7" s="37"/>
      <c r="URC7" s="37"/>
      <c r="URD7" s="37"/>
      <c r="URE7" s="37"/>
      <c r="URF7" s="37"/>
      <c r="URG7" s="38"/>
      <c r="URH7" s="38"/>
      <c r="URI7" s="38"/>
      <c r="URJ7" s="38"/>
      <c r="URK7" s="37"/>
      <c r="URL7" s="37"/>
      <c r="URM7" s="37"/>
      <c r="URN7" s="37"/>
      <c r="URO7" s="37"/>
      <c r="URP7" s="38"/>
      <c r="URQ7" s="38"/>
      <c r="URR7" s="38"/>
      <c r="URS7" s="38"/>
      <c r="URT7" s="37"/>
      <c r="URU7" s="37"/>
      <c r="URV7" s="37"/>
      <c r="URW7" s="37"/>
      <c r="URX7" s="37"/>
      <c r="URY7" s="38"/>
      <c r="URZ7" s="38"/>
      <c r="USA7" s="38"/>
      <c r="USB7" s="38"/>
      <c r="USC7" s="37"/>
      <c r="USD7" s="37"/>
      <c r="USE7" s="37"/>
      <c r="USF7" s="37"/>
      <c r="USG7" s="37"/>
      <c r="USH7" s="38"/>
      <c r="USI7" s="38"/>
      <c r="USJ7" s="38"/>
      <c r="USK7" s="38"/>
      <c r="USL7" s="37"/>
      <c r="USM7" s="37"/>
      <c r="USN7" s="37"/>
      <c r="USO7" s="37"/>
      <c r="USP7" s="37"/>
      <c r="USQ7" s="38"/>
      <c r="USR7" s="38"/>
      <c r="USS7" s="38"/>
      <c r="UST7" s="38"/>
      <c r="USU7" s="37"/>
      <c r="USV7" s="37"/>
      <c r="USW7" s="37"/>
      <c r="USX7" s="37"/>
      <c r="USY7" s="37"/>
      <c r="USZ7" s="38"/>
      <c r="UTA7" s="38"/>
      <c r="UTB7" s="38"/>
      <c r="UTC7" s="38"/>
      <c r="UTD7" s="37"/>
      <c r="UTE7" s="37"/>
      <c r="UTF7" s="37"/>
      <c r="UTG7" s="37"/>
      <c r="UTH7" s="37"/>
      <c r="UTI7" s="38"/>
      <c r="UTJ7" s="38"/>
      <c r="UTK7" s="38"/>
      <c r="UTL7" s="38"/>
      <c r="UTM7" s="37"/>
      <c r="UTN7" s="37"/>
      <c r="UTO7" s="37"/>
      <c r="UTP7" s="37"/>
      <c r="UTQ7" s="37"/>
      <c r="UTR7" s="38"/>
      <c r="UTS7" s="38"/>
      <c r="UTT7" s="38"/>
      <c r="UTU7" s="38"/>
      <c r="UTV7" s="37"/>
      <c r="UTW7" s="37"/>
      <c r="UTX7" s="37"/>
      <c r="UTY7" s="37"/>
      <c r="UTZ7" s="37"/>
      <c r="UUA7" s="38"/>
      <c r="UUB7" s="38"/>
      <c r="UUC7" s="38"/>
      <c r="UUD7" s="38"/>
      <c r="UUE7" s="37"/>
      <c r="UUF7" s="37"/>
      <c r="UUG7" s="37"/>
      <c r="UUH7" s="37"/>
      <c r="UUI7" s="37"/>
      <c r="UUJ7" s="38"/>
      <c r="UUK7" s="38"/>
      <c r="UUL7" s="38"/>
      <c r="UUM7" s="38"/>
      <c r="UUN7" s="37"/>
      <c r="UUO7" s="37"/>
      <c r="UUP7" s="37"/>
      <c r="UUQ7" s="37"/>
      <c r="UUR7" s="37"/>
      <c r="UUS7" s="38"/>
      <c r="UUT7" s="38"/>
      <c r="UUU7" s="38"/>
      <c r="UUV7" s="38"/>
      <c r="UUW7" s="37"/>
      <c r="UUX7" s="37"/>
      <c r="UUY7" s="37"/>
      <c r="UUZ7" s="37"/>
      <c r="UVA7" s="37"/>
      <c r="UVB7" s="38"/>
      <c r="UVC7" s="38"/>
      <c r="UVD7" s="38"/>
      <c r="UVE7" s="38"/>
      <c r="UVF7" s="37"/>
      <c r="UVG7" s="37"/>
      <c r="UVH7" s="37"/>
      <c r="UVI7" s="37"/>
      <c r="UVJ7" s="37"/>
      <c r="UVK7" s="38"/>
      <c r="UVL7" s="38"/>
      <c r="UVM7" s="38"/>
      <c r="UVN7" s="38"/>
      <c r="UVO7" s="37"/>
      <c r="UVP7" s="37"/>
      <c r="UVQ7" s="37"/>
      <c r="UVR7" s="37"/>
      <c r="UVS7" s="37"/>
      <c r="UVT7" s="38"/>
      <c r="UVU7" s="38"/>
      <c r="UVV7" s="38"/>
      <c r="UVW7" s="38"/>
      <c r="UVX7" s="37"/>
      <c r="UVY7" s="37"/>
      <c r="UVZ7" s="37"/>
      <c r="UWA7" s="37"/>
      <c r="UWB7" s="37"/>
      <c r="UWC7" s="38"/>
      <c r="UWD7" s="38"/>
      <c r="UWE7" s="38"/>
      <c r="UWF7" s="38"/>
      <c r="UWG7" s="37"/>
      <c r="UWH7" s="37"/>
      <c r="UWI7" s="37"/>
      <c r="UWJ7" s="37"/>
      <c r="UWK7" s="37"/>
      <c r="UWL7" s="38"/>
      <c r="UWM7" s="38"/>
      <c r="UWN7" s="38"/>
      <c r="UWO7" s="38"/>
      <c r="UWP7" s="37"/>
      <c r="UWQ7" s="37"/>
      <c r="UWR7" s="37"/>
      <c r="UWS7" s="37"/>
      <c r="UWT7" s="37"/>
      <c r="UWU7" s="38"/>
      <c r="UWV7" s="38"/>
      <c r="UWW7" s="38"/>
      <c r="UWX7" s="38"/>
      <c r="UWY7" s="37"/>
      <c r="UWZ7" s="37"/>
      <c r="UXA7" s="37"/>
      <c r="UXB7" s="37"/>
      <c r="UXC7" s="37"/>
      <c r="UXD7" s="38"/>
      <c r="UXE7" s="38"/>
      <c r="UXF7" s="38"/>
      <c r="UXG7" s="38"/>
      <c r="UXH7" s="37"/>
      <c r="UXI7" s="37"/>
      <c r="UXJ7" s="37"/>
      <c r="UXK7" s="37"/>
      <c r="UXL7" s="37"/>
      <c r="UXM7" s="38"/>
      <c r="UXN7" s="38"/>
      <c r="UXO7" s="38"/>
      <c r="UXP7" s="38"/>
      <c r="UXQ7" s="37"/>
      <c r="UXR7" s="37"/>
      <c r="UXS7" s="37"/>
      <c r="UXT7" s="37"/>
      <c r="UXU7" s="37"/>
      <c r="UXV7" s="38"/>
      <c r="UXW7" s="38"/>
      <c r="UXX7" s="38"/>
      <c r="UXY7" s="38"/>
      <c r="UXZ7" s="37"/>
      <c r="UYA7" s="37"/>
      <c r="UYB7" s="37"/>
      <c r="UYC7" s="37"/>
      <c r="UYD7" s="37"/>
      <c r="UYE7" s="38"/>
      <c r="UYF7" s="38"/>
      <c r="UYG7" s="38"/>
      <c r="UYH7" s="38"/>
      <c r="UYI7" s="37"/>
      <c r="UYJ7" s="37"/>
      <c r="UYK7" s="37"/>
      <c r="UYL7" s="37"/>
      <c r="UYM7" s="37"/>
      <c r="UYN7" s="38"/>
      <c r="UYO7" s="38"/>
      <c r="UYP7" s="38"/>
      <c r="UYQ7" s="38"/>
      <c r="UYR7" s="37"/>
      <c r="UYS7" s="37"/>
      <c r="UYT7" s="37"/>
      <c r="UYU7" s="37"/>
      <c r="UYV7" s="37"/>
      <c r="UYW7" s="38"/>
      <c r="UYX7" s="38"/>
      <c r="UYY7" s="38"/>
      <c r="UYZ7" s="38"/>
      <c r="UZA7" s="37"/>
      <c r="UZB7" s="37"/>
      <c r="UZC7" s="37"/>
      <c r="UZD7" s="37"/>
      <c r="UZE7" s="37"/>
      <c r="UZF7" s="38"/>
      <c r="UZG7" s="38"/>
      <c r="UZH7" s="38"/>
      <c r="UZI7" s="38"/>
      <c r="UZJ7" s="37"/>
      <c r="UZK7" s="37"/>
      <c r="UZL7" s="37"/>
      <c r="UZM7" s="37"/>
      <c r="UZN7" s="37"/>
      <c r="UZO7" s="38"/>
      <c r="UZP7" s="38"/>
      <c r="UZQ7" s="38"/>
      <c r="UZR7" s="38"/>
      <c r="UZS7" s="37"/>
      <c r="UZT7" s="37"/>
      <c r="UZU7" s="37"/>
      <c r="UZV7" s="37"/>
      <c r="UZW7" s="37"/>
      <c r="UZX7" s="38"/>
      <c r="UZY7" s="38"/>
      <c r="UZZ7" s="38"/>
      <c r="VAA7" s="38"/>
      <c r="VAB7" s="37"/>
      <c r="VAC7" s="37"/>
      <c r="VAD7" s="37"/>
      <c r="VAE7" s="37"/>
      <c r="VAF7" s="37"/>
      <c r="VAG7" s="38"/>
      <c r="VAH7" s="38"/>
      <c r="VAI7" s="38"/>
      <c r="VAJ7" s="38"/>
      <c r="VAK7" s="37"/>
      <c r="VAL7" s="37"/>
      <c r="VAM7" s="37"/>
      <c r="VAN7" s="37"/>
      <c r="VAO7" s="37"/>
      <c r="VAP7" s="38"/>
      <c r="VAQ7" s="38"/>
      <c r="VAR7" s="38"/>
      <c r="VAS7" s="38"/>
      <c r="VAT7" s="37"/>
      <c r="VAU7" s="37"/>
      <c r="VAV7" s="37"/>
      <c r="VAW7" s="37"/>
      <c r="VAX7" s="37"/>
      <c r="VAY7" s="38"/>
      <c r="VAZ7" s="38"/>
      <c r="VBA7" s="38"/>
      <c r="VBB7" s="38"/>
      <c r="VBC7" s="37"/>
      <c r="VBD7" s="37"/>
      <c r="VBE7" s="37"/>
      <c r="VBF7" s="37"/>
      <c r="VBG7" s="37"/>
      <c r="VBH7" s="38"/>
      <c r="VBI7" s="38"/>
      <c r="VBJ7" s="38"/>
      <c r="VBK7" s="38"/>
      <c r="VBL7" s="37"/>
      <c r="VBM7" s="37"/>
      <c r="VBN7" s="37"/>
      <c r="VBO7" s="37"/>
      <c r="VBP7" s="37"/>
      <c r="VBQ7" s="38"/>
      <c r="VBR7" s="38"/>
      <c r="VBS7" s="38"/>
      <c r="VBT7" s="38"/>
      <c r="VBU7" s="37"/>
      <c r="VBV7" s="37"/>
      <c r="VBW7" s="37"/>
      <c r="VBX7" s="37"/>
      <c r="VBY7" s="37"/>
      <c r="VBZ7" s="38"/>
      <c r="VCA7" s="38"/>
      <c r="VCB7" s="38"/>
      <c r="VCC7" s="38"/>
      <c r="VCD7" s="37"/>
      <c r="VCE7" s="37"/>
      <c r="VCF7" s="37"/>
      <c r="VCG7" s="37"/>
      <c r="VCH7" s="37"/>
      <c r="VCI7" s="38"/>
      <c r="VCJ7" s="38"/>
      <c r="VCK7" s="38"/>
      <c r="VCL7" s="38"/>
      <c r="VCM7" s="37"/>
      <c r="VCN7" s="37"/>
      <c r="VCO7" s="37"/>
      <c r="VCP7" s="37"/>
      <c r="VCQ7" s="37"/>
      <c r="VCR7" s="38"/>
      <c r="VCS7" s="38"/>
      <c r="VCT7" s="38"/>
      <c r="VCU7" s="38"/>
      <c r="VCV7" s="37"/>
      <c r="VCW7" s="37"/>
      <c r="VCX7" s="37"/>
      <c r="VCY7" s="37"/>
      <c r="VCZ7" s="37"/>
      <c r="VDA7" s="38"/>
      <c r="VDB7" s="38"/>
      <c r="VDC7" s="38"/>
      <c r="VDD7" s="38"/>
      <c r="VDE7" s="37"/>
      <c r="VDF7" s="37"/>
      <c r="VDG7" s="37"/>
      <c r="VDH7" s="37"/>
      <c r="VDI7" s="37"/>
      <c r="VDJ7" s="38"/>
      <c r="VDK7" s="38"/>
      <c r="VDL7" s="38"/>
      <c r="VDM7" s="38"/>
      <c r="VDN7" s="37"/>
      <c r="VDO7" s="37"/>
      <c r="VDP7" s="37"/>
      <c r="VDQ7" s="37"/>
      <c r="VDR7" s="37"/>
      <c r="VDS7" s="38"/>
      <c r="VDT7" s="38"/>
      <c r="VDU7" s="38"/>
      <c r="VDV7" s="38"/>
      <c r="VDW7" s="37"/>
      <c r="VDX7" s="37"/>
      <c r="VDY7" s="37"/>
      <c r="VDZ7" s="37"/>
      <c r="VEA7" s="37"/>
      <c r="VEB7" s="38"/>
      <c r="VEC7" s="38"/>
      <c r="VED7" s="38"/>
      <c r="VEE7" s="38"/>
      <c r="VEF7" s="37"/>
      <c r="VEG7" s="37"/>
      <c r="VEH7" s="37"/>
      <c r="VEI7" s="37"/>
      <c r="VEJ7" s="37"/>
      <c r="VEK7" s="38"/>
      <c r="VEL7" s="38"/>
      <c r="VEM7" s="38"/>
      <c r="VEN7" s="38"/>
      <c r="VEO7" s="37"/>
      <c r="VEP7" s="37"/>
      <c r="VEQ7" s="37"/>
      <c r="VER7" s="37"/>
      <c r="VES7" s="37"/>
      <c r="VET7" s="38"/>
      <c r="VEU7" s="38"/>
      <c r="VEV7" s="38"/>
      <c r="VEW7" s="38"/>
      <c r="VEX7" s="37"/>
      <c r="VEY7" s="37"/>
      <c r="VEZ7" s="37"/>
      <c r="VFA7" s="37"/>
      <c r="VFB7" s="37"/>
      <c r="VFC7" s="38"/>
      <c r="VFD7" s="38"/>
      <c r="VFE7" s="38"/>
      <c r="VFF7" s="38"/>
      <c r="VFG7" s="37"/>
      <c r="VFH7" s="37"/>
      <c r="VFI7" s="37"/>
      <c r="VFJ7" s="37"/>
      <c r="VFK7" s="37"/>
      <c r="VFL7" s="38"/>
      <c r="VFM7" s="38"/>
      <c r="VFN7" s="38"/>
      <c r="VFO7" s="38"/>
      <c r="VFP7" s="37"/>
      <c r="VFQ7" s="37"/>
      <c r="VFR7" s="37"/>
      <c r="VFS7" s="37"/>
      <c r="VFT7" s="37"/>
      <c r="VFU7" s="38"/>
      <c r="VFV7" s="38"/>
      <c r="VFW7" s="38"/>
      <c r="VFX7" s="38"/>
      <c r="VFY7" s="37"/>
      <c r="VFZ7" s="37"/>
      <c r="VGA7" s="37"/>
      <c r="VGB7" s="37"/>
      <c r="VGC7" s="37"/>
      <c r="VGD7" s="38"/>
      <c r="VGE7" s="38"/>
      <c r="VGF7" s="38"/>
      <c r="VGG7" s="38"/>
      <c r="VGH7" s="37"/>
      <c r="VGI7" s="37"/>
      <c r="VGJ7" s="37"/>
      <c r="VGK7" s="37"/>
      <c r="VGL7" s="37"/>
      <c r="VGM7" s="38"/>
      <c r="VGN7" s="38"/>
      <c r="VGO7" s="38"/>
      <c r="VGP7" s="38"/>
      <c r="VGQ7" s="37"/>
      <c r="VGR7" s="37"/>
      <c r="VGS7" s="37"/>
      <c r="VGT7" s="37"/>
      <c r="VGU7" s="37"/>
      <c r="VGV7" s="38"/>
      <c r="VGW7" s="38"/>
      <c r="VGX7" s="38"/>
      <c r="VGY7" s="38"/>
      <c r="VGZ7" s="37"/>
      <c r="VHA7" s="37"/>
      <c r="VHB7" s="37"/>
      <c r="VHC7" s="37"/>
      <c r="VHD7" s="37"/>
      <c r="VHE7" s="38"/>
      <c r="VHF7" s="38"/>
      <c r="VHG7" s="38"/>
      <c r="VHH7" s="38"/>
      <c r="VHI7" s="37"/>
      <c r="VHJ7" s="37"/>
      <c r="VHK7" s="37"/>
      <c r="VHL7" s="37"/>
      <c r="VHM7" s="37"/>
      <c r="VHN7" s="38"/>
      <c r="VHO7" s="38"/>
      <c r="VHP7" s="38"/>
      <c r="VHQ7" s="38"/>
      <c r="VHR7" s="37"/>
      <c r="VHS7" s="37"/>
      <c r="VHT7" s="37"/>
      <c r="VHU7" s="37"/>
      <c r="VHV7" s="37"/>
      <c r="VHW7" s="38"/>
      <c r="VHX7" s="38"/>
      <c r="VHY7" s="38"/>
      <c r="VHZ7" s="38"/>
      <c r="VIA7" s="37"/>
      <c r="VIB7" s="37"/>
      <c r="VIC7" s="37"/>
      <c r="VID7" s="37"/>
      <c r="VIE7" s="37"/>
      <c r="VIF7" s="38"/>
      <c r="VIG7" s="38"/>
      <c r="VIH7" s="38"/>
      <c r="VII7" s="38"/>
      <c r="VIJ7" s="37"/>
      <c r="VIK7" s="37"/>
      <c r="VIL7" s="37"/>
      <c r="VIM7" s="37"/>
      <c r="VIN7" s="37"/>
      <c r="VIO7" s="38"/>
      <c r="VIP7" s="38"/>
      <c r="VIQ7" s="38"/>
      <c r="VIR7" s="38"/>
      <c r="VIS7" s="37"/>
      <c r="VIT7" s="37"/>
      <c r="VIU7" s="37"/>
      <c r="VIV7" s="37"/>
      <c r="VIW7" s="37"/>
      <c r="VIX7" s="38"/>
      <c r="VIY7" s="38"/>
      <c r="VIZ7" s="38"/>
      <c r="VJA7" s="38"/>
      <c r="VJB7" s="37"/>
      <c r="VJC7" s="37"/>
      <c r="VJD7" s="37"/>
      <c r="VJE7" s="37"/>
      <c r="VJF7" s="37"/>
      <c r="VJG7" s="38"/>
      <c r="VJH7" s="38"/>
      <c r="VJI7" s="38"/>
      <c r="VJJ7" s="38"/>
      <c r="VJK7" s="37"/>
      <c r="VJL7" s="37"/>
      <c r="VJM7" s="37"/>
      <c r="VJN7" s="37"/>
      <c r="VJO7" s="37"/>
      <c r="VJP7" s="38"/>
      <c r="VJQ7" s="38"/>
      <c r="VJR7" s="38"/>
      <c r="VJS7" s="38"/>
      <c r="VJT7" s="37"/>
      <c r="VJU7" s="37"/>
      <c r="VJV7" s="37"/>
      <c r="VJW7" s="37"/>
      <c r="VJX7" s="37"/>
      <c r="VJY7" s="38"/>
      <c r="VJZ7" s="38"/>
      <c r="VKA7" s="38"/>
      <c r="VKB7" s="38"/>
      <c r="VKC7" s="37"/>
      <c r="VKD7" s="37"/>
      <c r="VKE7" s="37"/>
      <c r="VKF7" s="37"/>
      <c r="VKG7" s="37"/>
      <c r="VKH7" s="38"/>
      <c r="VKI7" s="38"/>
      <c r="VKJ7" s="38"/>
      <c r="VKK7" s="38"/>
      <c r="VKL7" s="37"/>
      <c r="VKM7" s="37"/>
      <c r="VKN7" s="37"/>
      <c r="VKO7" s="37"/>
      <c r="VKP7" s="37"/>
      <c r="VKQ7" s="38"/>
      <c r="VKR7" s="38"/>
      <c r="VKS7" s="38"/>
      <c r="VKT7" s="38"/>
      <c r="VKU7" s="37"/>
      <c r="VKV7" s="37"/>
      <c r="VKW7" s="37"/>
      <c r="VKX7" s="37"/>
      <c r="VKY7" s="37"/>
      <c r="VKZ7" s="38"/>
      <c r="VLA7" s="38"/>
      <c r="VLB7" s="38"/>
      <c r="VLC7" s="38"/>
      <c r="VLD7" s="37"/>
      <c r="VLE7" s="37"/>
      <c r="VLF7" s="37"/>
      <c r="VLG7" s="37"/>
      <c r="VLH7" s="37"/>
      <c r="VLI7" s="38"/>
      <c r="VLJ7" s="38"/>
      <c r="VLK7" s="38"/>
      <c r="VLL7" s="38"/>
      <c r="VLM7" s="37"/>
      <c r="VLN7" s="37"/>
      <c r="VLO7" s="37"/>
      <c r="VLP7" s="37"/>
      <c r="VLQ7" s="37"/>
      <c r="VLR7" s="38"/>
      <c r="VLS7" s="38"/>
      <c r="VLT7" s="38"/>
      <c r="VLU7" s="38"/>
      <c r="VLV7" s="37"/>
      <c r="VLW7" s="37"/>
      <c r="VLX7" s="37"/>
      <c r="VLY7" s="37"/>
      <c r="VLZ7" s="37"/>
      <c r="VMA7" s="38"/>
      <c r="VMB7" s="38"/>
      <c r="VMC7" s="38"/>
      <c r="VMD7" s="38"/>
      <c r="VME7" s="37"/>
      <c r="VMF7" s="37"/>
      <c r="VMG7" s="37"/>
      <c r="VMH7" s="37"/>
      <c r="VMI7" s="37"/>
      <c r="VMJ7" s="38"/>
      <c r="VMK7" s="38"/>
      <c r="VML7" s="38"/>
      <c r="VMM7" s="38"/>
      <c r="VMN7" s="37"/>
      <c r="VMO7" s="37"/>
      <c r="VMP7" s="37"/>
      <c r="VMQ7" s="37"/>
      <c r="VMR7" s="37"/>
      <c r="VMS7" s="38"/>
      <c r="VMT7" s="38"/>
      <c r="VMU7" s="38"/>
      <c r="VMV7" s="38"/>
      <c r="VMW7" s="37"/>
      <c r="VMX7" s="37"/>
      <c r="VMY7" s="37"/>
      <c r="VMZ7" s="37"/>
      <c r="VNA7" s="37"/>
      <c r="VNB7" s="38"/>
      <c r="VNC7" s="38"/>
      <c r="VND7" s="38"/>
      <c r="VNE7" s="38"/>
      <c r="VNF7" s="37"/>
      <c r="VNG7" s="37"/>
      <c r="VNH7" s="37"/>
      <c r="VNI7" s="37"/>
      <c r="VNJ7" s="37"/>
      <c r="VNK7" s="38"/>
      <c r="VNL7" s="38"/>
      <c r="VNM7" s="38"/>
      <c r="VNN7" s="38"/>
      <c r="VNO7" s="37"/>
      <c r="VNP7" s="37"/>
      <c r="VNQ7" s="37"/>
      <c r="VNR7" s="37"/>
      <c r="VNS7" s="37"/>
      <c r="VNT7" s="38"/>
      <c r="VNU7" s="38"/>
      <c r="VNV7" s="38"/>
      <c r="VNW7" s="38"/>
      <c r="VNX7" s="37"/>
      <c r="VNY7" s="37"/>
      <c r="VNZ7" s="37"/>
      <c r="VOA7" s="37"/>
      <c r="VOB7" s="37"/>
      <c r="VOC7" s="38"/>
      <c r="VOD7" s="38"/>
      <c r="VOE7" s="38"/>
      <c r="VOF7" s="38"/>
      <c r="VOG7" s="37"/>
      <c r="VOH7" s="37"/>
      <c r="VOI7" s="37"/>
      <c r="VOJ7" s="37"/>
      <c r="VOK7" s="37"/>
      <c r="VOL7" s="38"/>
      <c r="VOM7" s="38"/>
      <c r="VON7" s="38"/>
      <c r="VOO7" s="38"/>
      <c r="VOP7" s="37"/>
      <c r="VOQ7" s="37"/>
      <c r="VOR7" s="37"/>
      <c r="VOS7" s="37"/>
      <c r="VOT7" s="37"/>
      <c r="VOU7" s="38"/>
      <c r="VOV7" s="38"/>
      <c r="VOW7" s="38"/>
      <c r="VOX7" s="38"/>
      <c r="VOY7" s="37"/>
      <c r="VOZ7" s="37"/>
      <c r="VPA7" s="37"/>
      <c r="VPB7" s="37"/>
      <c r="VPC7" s="37"/>
      <c r="VPD7" s="38"/>
      <c r="VPE7" s="38"/>
      <c r="VPF7" s="38"/>
      <c r="VPG7" s="38"/>
      <c r="VPH7" s="37"/>
      <c r="VPI7" s="37"/>
      <c r="VPJ7" s="37"/>
      <c r="VPK7" s="37"/>
      <c r="VPL7" s="37"/>
      <c r="VPM7" s="38"/>
      <c r="VPN7" s="38"/>
      <c r="VPO7" s="38"/>
      <c r="VPP7" s="38"/>
      <c r="VPQ7" s="37"/>
      <c r="VPR7" s="37"/>
      <c r="VPS7" s="37"/>
      <c r="VPT7" s="37"/>
      <c r="VPU7" s="37"/>
      <c r="VPV7" s="38"/>
      <c r="VPW7" s="38"/>
      <c r="VPX7" s="38"/>
      <c r="VPY7" s="38"/>
      <c r="VPZ7" s="37"/>
      <c r="VQA7" s="37"/>
      <c r="VQB7" s="37"/>
      <c r="VQC7" s="37"/>
      <c r="VQD7" s="37"/>
      <c r="VQE7" s="38"/>
      <c r="VQF7" s="38"/>
      <c r="VQG7" s="38"/>
      <c r="VQH7" s="38"/>
      <c r="VQI7" s="37"/>
      <c r="VQJ7" s="37"/>
      <c r="VQK7" s="37"/>
      <c r="VQL7" s="37"/>
      <c r="VQM7" s="37"/>
      <c r="VQN7" s="38"/>
      <c r="VQO7" s="38"/>
      <c r="VQP7" s="38"/>
      <c r="VQQ7" s="38"/>
      <c r="VQR7" s="37"/>
      <c r="VQS7" s="37"/>
      <c r="VQT7" s="37"/>
      <c r="VQU7" s="37"/>
      <c r="VQV7" s="37"/>
      <c r="VQW7" s="38"/>
      <c r="VQX7" s="38"/>
      <c r="VQY7" s="38"/>
      <c r="VQZ7" s="38"/>
      <c r="VRA7" s="37"/>
      <c r="VRB7" s="37"/>
      <c r="VRC7" s="37"/>
      <c r="VRD7" s="37"/>
      <c r="VRE7" s="37"/>
      <c r="VRF7" s="38"/>
      <c r="VRG7" s="38"/>
      <c r="VRH7" s="38"/>
      <c r="VRI7" s="38"/>
      <c r="VRJ7" s="37"/>
      <c r="VRK7" s="37"/>
      <c r="VRL7" s="37"/>
      <c r="VRM7" s="37"/>
      <c r="VRN7" s="37"/>
      <c r="VRO7" s="38"/>
      <c r="VRP7" s="38"/>
      <c r="VRQ7" s="38"/>
      <c r="VRR7" s="38"/>
      <c r="VRS7" s="37"/>
      <c r="VRT7" s="37"/>
      <c r="VRU7" s="37"/>
      <c r="VRV7" s="37"/>
      <c r="VRW7" s="37"/>
      <c r="VRX7" s="38"/>
      <c r="VRY7" s="38"/>
      <c r="VRZ7" s="38"/>
      <c r="VSA7" s="38"/>
      <c r="VSB7" s="37"/>
      <c r="VSC7" s="37"/>
      <c r="VSD7" s="37"/>
      <c r="VSE7" s="37"/>
      <c r="VSF7" s="37"/>
      <c r="VSG7" s="38"/>
      <c r="VSH7" s="38"/>
      <c r="VSI7" s="38"/>
      <c r="VSJ7" s="38"/>
      <c r="VSK7" s="37"/>
      <c r="VSL7" s="37"/>
      <c r="VSM7" s="37"/>
      <c r="VSN7" s="37"/>
      <c r="VSO7" s="37"/>
      <c r="VSP7" s="38"/>
      <c r="VSQ7" s="38"/>
      <c r="VSR7" s="38"/>
      <c r="VSS7" s="38"/>
      <c r="VST7" s="37"/>
      <c r="VSU7" s="37"/>
      <c r="VSV7" s="37"/>
      <c r="VSW7" s="37"/>
      <c r="VSX7" s="37"/>
      <c r="VSY7" s="38"/>
      <c r="VSZ7" s="38"/>
      <c r="VTA7" s="38"/>
      <c r="VTB7" s="38"/>
      <c r="VTC7" s="37"/>
      <c r="VTD7" s="37"/>
      <c r="VTE7" s="37"/>
      <c r="VTF7" s="37"/>
      <c r="VTG7" s="37"/>
      <c r="VTH7" s="38"/>
      <c r="VTI7" s="38"/>
      <c r="VTJ7" s="38"/>
      <c r="VTK7" s="38"/>
      <c r="VTL7" s="37"/>
      <c r="VTM7" s="37"/>
      <c r="VTN7" s="37"/>
      <c r="VTO7" s="37"/>
      <c r="VTP7" s="37"/>
      <c r="VTQ7" s="38"/>
      <c r="VTR7" s="38"/>
      <c r="VTS7" s="38"/>
      <c r="VTT7" s="38"/>
      <c r="VTU7" s="37"/>
      <c r="VTV7" s="37"/>
      <c r="VTW7" s="37"/>
      <c r="VTX7" s="37"/>
      <c r="VTY7" s="37"/>
      <c r="VTZ7" s="38"/>
      <c r="VUA7" s="38"/>
      <c r="VUB7" s="38"/>
      <c r="VUC7" s="38"/>
      <c r="VUD7" s="37"/>
      <c r="VUE7" s="37"/>
      <c r="VUF7" s="37"/>
      <c r="VUG7" s="37"/>
      <c r="VUH7" s="37"/>
      <c r="VUI7" s="38"/>
      <c r="VUJ7" s="38"/>
      <c r="VUK7" s="38"/>
      <c r="VUL7" s="38"/>
      <c r="VUM7" s="37"/>
      <c r="VUN7" s="37"/>
      <c r="VUO7" s="37"/>
      <c r="VUP7" s="37"/>
      <c r="VUQ7" s="37"/>
      <c r="VUR7" s="38"/>
      <c r="VUS7" s="38"/>
      <c r="VUT7" s="38"/>
      <c r="VUU7" s="38"/>
      <c r="VUV7" s="37"/>
      <c r="VUW7" s="37"/>
      <c r="VUX7" s="37"/>
      <c r="VUY7" s="37"/>
      <c r="VUZ7" s="37"/>
      <c r="VVA7" s="38"/>
      <c r="VVB7" s="38"/>
      <c r="VVC7" s="38"/>
      <c r="VVD7" s="38"/>
      <c r="VVE7" s="37"/>
      <c r="VVF7" s="37"/>
      <c r="VVG7" s="37"/>
      <c r="VVH7" s="37"/>
      <c r="VVI7" s="37"/>
      <c r="VVJ7" s="38"/>
      <c r="VVK7" s="38"/>
      <c r="VVL7" s="38"/>
      <c r="VVM7" s="38"/>
      <c r="VVN7" s="37"/>
      <c r="VVO7" s="37"/>
      <c r="VVP7" s="37"/>
      <c r="VVQ7" s="37"/>
      <c r="VVR7" s="37"/>
      <c r="VVS7" s="38"/>
      <c r="VVT7" s="38"/>
      <c r="VVU7" s="38"/>
      <c r="VVV7" s="38"/>
      <c r="VVW7" s="37"/>
      <c r="VVX7" s="37"/>
      <c r="VVY7" s="37"/>
      <c r="VVZ7" s="37"/>
      <c r="VWA7" s="37"/>
      <c r="VWB7" s="38"/>
      <c r="VWC7" s="38"/>
      <c r="VWD7" s="38"/>
      <c r="VWE7" s="38"/>
      <c r="VWF7" s="37"/>
      <c r="VWG7" s="37"/>
      <c r="VWH7" s="37"/>
      <c r="VWI7" s="37"/>
      <c r="VWJ7" s="37"/>
      <c r="VWK7" s="38"/>
      <c r="VWL7" s="38"/>
      <c r="VWM7" s="38"/>
      <c r="VWN7" s="38"/>
      <c r="VWO7" s="37"/>
      <c r="VWP7" s="37"/>
      <c r="VWQ7" s="37"/>
      <c r="VWR7" s="37"/>
      <c r="VWS7" s="37"/>
      <c r="VWT7" s="38"/>
      <c r="VWU7" s="38"/>
      <c r="VWV7" s="38"/>
      <c r="VWW7" s="38"/>
      <c r="VWX7" s="37"/>
      <c r="VWY7" s="37"/>
      <c r="VWZ7" s="37"/>
      <c r="VXA7" s="37"/>
      <c r="VXB7" s="37"/>
      <c r="VXC7" s="38"/>
      <c r="VXD7" s="38"/>
      <c r="VXE7" s="38"/>
      <c r="VXF7" s="38"/>
      <c r="VXG7" s="37"/>
      <c r="VXH7" s="37"/>
      <c r="VXI7" s="37"/>
      <c r="VXJ7" s="37"/>
      <c r="VXK7" s="37"/>
      <c r="VXL7" s="38"/>
      <c r="VXM7" s="38"/>
      <c r="VXN7" s="38"/>
      <c r="VXO7" s="38"/>
      <c r="VXP7" s="37"/>
      <c r="VXQ7" s="37"/>
      <c r="VXR7" s="37"/>
      <c r="VXS7" s="37"/>
      <c r="VXT7" s="37"/>
      <c r="VXU7" s="38"/>
      <c r="VXV7" s="38"/>
      <c r="VXW7" s="38"/>
      <c r="VXX7" s="38"/>
      <c r="VXY7" s="37"/>
      <c r="VXZ7" s="37"/>
      <c r="VYA7" s="37"/>
      <c r="VYB7" s="37"/>
      <c r="VYC7" s="37"/>
      <c r="VYD7" s="38"/>
      <c r="VYE7" s="38"/>
      <c r="VYF7" s="38"/>
      <c r="VYG7" s="38"/>
      <c r="VYH7" s="37"/>
      <c r="VYI7" s="37"/>
      <c r="VYJ7" s="37"/>
      <c r="VYK7" s="37"/>
      <c r="VYL7" s="37"/>
      <c r="VYM7" s="38"/>
      <c r="VYN7" s="38"/>
      <c r="VYO7" s="38"/>
      <c r="VYP7" s="38"/>
      <c r="VYQ7" s="37"/>
      <c r="VYR7" s="37"/>
      <c r="VYS7" s="37"/>
      <c r="VYT7" s="37"/>
      <c r="VYU7" s="37"/>
      <c r="VYV7" s="38"/>
      <c r="VYW7" s="38"/>
      <c r="VYX7" s="38"/>
      <c r="VYY7" s="38"/>
      <c r="VYZ7" s="37"/>
      <c r="VZA7" s="37"/>
      <c r="VZB7" s="37"/>
      <c r="VZC7" s="37"/>
      <c r="VZD7" s="37"/>
      <c r="VZE7" s="38"/>
      <c r="VZF7" s="38"/>
      <c r="VZG7" s="38"/>
      <c r="VZH7" s="38"/>
      <c r="VZI7" s="37"/>
      <c r="VZJ7" s="37"/>
      <c r="VZK7" s="37"/>
      <c r="VZL7" s="37"/>
      <c r="VZM7" s="37"/>
      <c r="VZN7" s="38"/>
      <c r="VZO7" s="38"/>
      <c r="VZP7" s="38"/>
      <c r="VZQ7" s="38"/>
      <c r="VZR7" s="37"/>
      <c r="VZS7" s="37"/>
      <c r="VZT7" s="37"/>
      <c r="VZU7" s="37"/>
      <c r="VZV7" s="37"/>
      <c r="VZW7" s="38"/>
      <c r="VZX7" s="38"/>
      <c r="VZY7" s="38"/>
      <c r="VZZ7" s="38"/>
      <c r="WAA7" s="37"/>
      <c r="WAB7" s="37"/>
      <c r="WAC7" s="37"/>
      <c r="WAD7" s="37"/>
      <c r="WAE7" s="37"/>
      <c r="WAF7" s="38"/>
      <c r="WAG7" s="38"/>
      <c r="WAH7" s="38"/>
      <c r="WAI7" s="38"/>
      <c r="WAJ7" s="37"/>
      <c r="WAK7" s="37"/>
      <c r="WAL7" s="37"/>
      <c r="WAM7" s="37"/>
      <c r="WAN7" s="37"/>
      <c r="WAO7" s="38"/>
      <c r="WAP7" s="38"/>
      <c r="WAQ7" s="38"/>
      <c r="WAR7" s="38"/>
      <c r="WAS7" s="37"/>
      <c r="WAT7" s="37"/>
      <c r="WAU7" s="37"/>
      <c r="WAV7" s="37"/>
      <c r="WAW7" s="37"/>
      <c r="WAX7" s="38"/>
      <c r="WAY7" s="38"/>
      <c r="WAZ7" s="38"/>
      <c r="WBA7" s="38"/>
      <c r="WBB7" s="37"/>
      <c r="WBC7" s="37"/>
      <c r="WBD7" s="37"/>
      <c r="WBE7" s="37"/>
      <c r="WBF7" s="37"/>
      <c r="WBG7" s="38"/>
      <c r="WBH7" s="38"/>
      <c r="WBI7" s="38"/>
      <c r="WBJ7" s="38"/>
      <c r="WBK7" s="37"/>
      <c r="WBL7" s="37"/>
      <c r="WBM7" s="37"/>
      <c r="WBN7" s="37"/>
      <c r="WBO7" s="37"/>
      <c r="WBP7" s="38"/>
      <c r="WBQ7" s="38"/>
      <c r="WBR7" s="38"/>
      <c r="WBS7" s="38"/>
      <c r="WBT7" s="37"/>
      <c r="WBU7" s="37"/>
      <c r="WBV7" s="37"/>
      <c r="WBW7" s="37"/>
      <c r="WBX7" s="37"/>
      <c r="WBY7" s="38"/>
      <c r="WBZ7" s="38"/>
      <c r="WCA7" s="38"/>
      <c r="WCB7" s="38"/>
      <c r="WCC7" s="37"/>
      <c r="WCD7" s="37"/>
      <c r="WCE7" s="37"/>
      <c r="WCF7" s="37"/>
      <c r="WCG7" s="37"/>
      <c r="WCH7" s="38"/>
      <c r="WCI7" s="38"/>
      <c r="WCJ7" s="38"/>
      <c r="WCK7" s="38"/>
      <c r="WCL7" s="37"/>
      <c r="WCM7" s="37"/>
      <c r="WCN7" s="37"/>
      <c r="WCO7" s="37"/>
      <c r="WCP7" s="37"/>
      <c r="WCQ7" s="38"/>
      <c r="WCR7" s="38"/>
      <c r="WCS7" s="38"/>
      <c r="WCT7" s="38"/>
      <c r="WCU7" s="37"/>
      <c r="WCV7" s="37"/>
      <c r="WCW7" s="37"/>
      <c r="WCX7" s="37"/>
      <c r="WCY7" s="37"/>
      <c r="WCZ7" s="38"/>
      <c r="WDA7" s="38"/>
      <c r="WDB7" s="38"/>
      <c r="WDC7" s="38"/>
      <c r="WDD7" s="37"/>
      <c r="WDE7" s="37"/>
      <c r="WDF7" s="37"/>
      <c r="WDG7" s="37"/>
      <c r="WDH7" s="37"/>
      <c r="WDI7" s="38"/>
      <c r="WDJ7" s="38"/>
      <c r="WDK7" s="38"/>
      <c r="WDL7" s="38"/>
      <c r="WDM7" s="37"/>
      <c r="WDN7" s="37"/>
      <c r="WDO7" s="37"/>
      <c r="WDP7" s="37"/>
      <c r="WDQ7" s="37"/>
      <c r="WDR7" s="38"/>
      <c r="WDS7" s="38"/>
      <c r="WDT7" s="38"/>
      <c r="WDU7" s="38"/>
      <c r="WDV7" s="37"/>
      <c r="WDW7" s="37"/>
      <c r="WDX7" s="37"/>
      <c r="WDY7" s="37"/>
      <c r="WDZ7" s="37"/>
      <c r="WEA7" s="38"/>
      <c r="WEB7" s="38"/>
      <c r="WEC7" s="38"/>
      <c r="WED7" s="38"/>
      <c r="WEE7" s="37"/>
      <c r="WEF7" s="37"/>
      <c r="WEG7" s="37"/>
      <c r="WEH7" s="37"/>
      <c r="WEI7" s="37"/>
      <c r="WEJ7" s="38"/>
      <c r="WEK7" s="38"/>
      <c r="WEL7" s="38"/>
      <c r="WEM7" s="38"/>
      <c r="WEN7" s="37"/>
      <c r="WEO7" s="37"/>
      <c r="WEP7" s="37"/>
      <c r="WEQ7" s="37"/>
      <c r="WER7" s="37"/>
      <c r="WES7" s="38"/>
      <c r="WET7" s="38"/>
      <c r="WEU7" s="38"/>
      <c r="WEV7" s="38"/>
      <c r="WEW7" s="37"/>
      <c r="WEX7" s="37"/>
      <c r="WEY7" s="37"/>
      <c r="WEZ7" s="37"/>
      <c r="WFA7" s="37"/>
      <c r="WFB7" s="38"/>
      <c r="WFC7" s="38"/>
      <c r="WFD7" s="38"/>
      <c r="WFE7" s="38"/>
      <c r="WFF7" s="37"/>
      <c r="WFG7" s="37"/>
      <c r="WFH7" s="37"/>
      <c r="WFI7" s="37"/>
      <c r="WFJ7" s="37"/>
      <c r="WFK7" s="38"/>
      <c r="WFL7" s="38"/>
      <c r="WFM7" s="38"/>
      <c r="WFN7" s="38"/>
      <c r="WFO7" s="37"/>
      <c r="WFP7" s="37"/>
      <c r="WFQ7" s="37"/>
      <c r="WFR7" s="37"/>
      <c r="WFS7" s="37"/>
      <c r="WFT7" s="38"/>
      <c r="WFU7" s="38"/>
      <c r="WFV7" s="38"/>
      <c r="WFW7" s="38"/>
      <c r="WFX7" s="37"/>
      <c r="WFY7" s="37"/>
      <c r="WFZ7" s="37"/>
      <c r="WGA7" s="37"/>
      <c r="WGB7" s="37"/>
      <c r="WGC7" s="38"/>
      <c r="WGD7" s="38"/>
      <c r="WGE7" s="38"/>
      <c r="WGF7" s="38"/>
      <c r="WGG7" s="37"/>
      <c r="WGH7" s="37"/>
      <c r="WGI7" s="37"/>
      <c r="WGJ7" s="37"/>
      <c r="WGK7" s="37"/>
      <c r="WGL7" s="38"/>
      <c r="WGM7" s="38"/>
      <c r="WGN7" s="38"/>
      <c r="WGO7" s="38"/>
      <c r="WGP7" s="37"/>
      <c r="WGQ7" s="37"/>
      <c r="WGR7" s="37"/>
      <c r="WGS7" s="37"/>
      <c r="WGT7" s="37"/>
      <c r="WGU7" s="38"/>
      <c r="WGV7" s="38"/>
      <c r="WGW7" s="38"/>
      <c r="WGX7" s="38"/>
      <c r="WGY7" s="37"/>
      <c r="WGZ7" s="37"/>
      <c r="WHA7" s="37"/>
      <c r="WHB7" s="37"/>
      <c r="WHC7" s="37"/>
      <c r="WHD7" s="38"/>
      <c r="WHE7" s="38"/>
      <c r="WHF7" s="38"/>
      <c r="WHG7" s="38"/>
      <c r="WHH7" s="37"/>
      <c r="WHI7" s="37"/>
      <c r="WHJ7" s="37"/>
      <c r="WHK7" s="37"/>
      <c r="WHL7" s="37"/>
      <c r="WHM7" s="38"/>
      <c r="WHN7" s="38"/>
      <c r="WHO7" s="38"/>
      <c r="WHP7" s="38"/>
      <c r="WHQ7" s="37"/>
      <c r="WHR7" s="37"/>
      <c r="WHS7" s="37"/>
      <c r="WHT7" s="37"/>
      <c r="WHU7" s="37"/>
      <c r="WHV7" s="38"/>
      <c r="WHW7" s="38"/>
      <c r="WHX7" s="38"/>
      <c r="WHY7" s="38"/>
      <c r="WHZ7" s="37"/>
      <c r="WIA7" s="37"/>
      <c r="WIB7" s="37"/>
      <c r="WIC7" s="37"/>
      <c r="WID7" s="37"/>
      <c r="WIE7" s="38"/>
      <c r="WIF7" s="38"/>
      <c r="WIG7" s="38"/>
      <c r="WIH7" s="38"/>
      <c r="WII7" s="37"/>
      <c r="WIJ7" s="37"/>
      <c r="WIK7" s="37"/>
      <c r="WIL7" s="37"/>
      <c r="WIM7" s="37"/>
      <c r="WIN7" s="38"/>
      <c r="WIO7" s="38"/>
      <c r="WIP7" s="38"/>
      <c r="WIQ7" s="38"/>
      <c r="WIR7" s="37"/>
      <c r="WIS7" s="37"/>
      <c r="WIT7" s="37"/>
      <c r="WIU7" s="37"/>
      <c r="WIV7" s="37"/>
      <c r="WIW7" s="38"/>
      <c r="WIX7" s="38"/>
      <c r="WIY7" s="38"/>
      <c r="WIZ7" s="38"/>
      <c r="WJA7" s="37"/>
      <c r="WJB7" s="37"/>
      <c r="WJC7" s="37"/>
      <c r="WJD7" s="37"/>
      <c r="WJE7" s="37"/>
      <c r="WJF7" s="38"/>
      <c r="WJG7" s="38"/>
      <c r="WJH7" s="38"/>
      <c r="WJI7" s="38"/>
      <c r="WJJ7" s="37"/>
      <c r="WJK7" s="37"/>
      <c r="WJL7" s="37"/>
      <c r="WJM7" s="37"/>
      <c r="WJN7" s="37"/>
      <c r="WJO7" s="38"/>
      <c r="WJP7" s="38"/>
      <c r="WJQ7" s="38"/>
      <c r="WJR7" s="38"/>
      <c r="WJS7" s="37"/>
      <c r="WJT7" s="37"/>
      <c r="WJU7" s="37"/>
      <c r="WJV7" s="37"/>
      <c r="WJW7" s="37"/>
      <c r="WJX7" s="38"/>
      <c r="WJY7" s="38"/>
      <c r="WJZ7" s="38"/>
      <c r="WKA7" s="38"/>
      <c r="WKB7" s="37"/>
      <c r="WKC7" s="37"/>
      <c r="WKD7" s="37"/>
      <c r="WKE7" s="37"/>
      <c r="WKF7" s="37"/>
      <c r="WKG7" s="38"/>
      <c r="WKH7" s="38"/>
      <c r="WKI7" s="38"/>
      <c r="WKJ7" s="38"/>
      <c r="WKK7" s="37"/>
      <c r="WKL7" s="37"/>
      <c r="WKM7" s="37"/>
      <c r="WKN7" s="37"/>
      <c r="WKO7" s="37"/>
      <c r="WKP7" s="38"/>
      <c r="WKQ7" s="38"/>
      <c r="WKR7" s="38"/>
      <c r="WKS7" s="38"/>
      <c r="WKT7" s="37"/>
      <c r="WKU7" s="37"/>
      <c r="WKV7" s="37"/>
      <c r="WKW7" s="37"/>
      <c r="WKX7" s="37"/>
      <c r="WKY7" s="38"/>
      <c r="WKZ7" s="38"/>
      <c r="WLA7" s="38"/>
      <c r="WLB7" s="38"/>
      <c r="WLC7" s="37"/>
      <c r="WLD7" s="37"/>
      <c r="WLE7" s="37"/>
      <c r="WLF7" s="37"/>
      <c r="WLG7" s="37"/>
      <c r="WLH7" s="38"/>
      <c r="WLI7" s="38"/>
      <c r="WLJ7" s="38"/>
      <c r="WLK7" s="38"/>
      <c r="WLL7" s="37"/>
      <c r="WLM7" s="37"/>
      <c r="WLN7" s="37"/>
      <c r="WLO7" s="37"/>
      <c r="WLP7" s="37"/>
      <c r="WLQ7" s="38"/>
      <c r="WLR7" s="38"/>
      <c r="WLS7" s="38"/>
      <c r="WLT7" s="38"/>
      <c r="WLU7" s="37"/>
      <c r="WLV7" s="37"/>
      <c r="WLW7" s="37"/>
      <c r="WLX7" s="37"/>
      <c r="WLY7" s="37"/>
      <c r="WLZ7" s="38"/>
      <c r="WMA7" s="38"/>
      <c r="WMB7" s="38"/>
      <c r="WMC7" s="38"/>
      <c r="WMD7" s="37"/>
      <c r="WME7" s="37"/>
      <c r="WMF7" s="37"/>
      <c r="WMG7" s="37"/>
      <c r="WMH7" s="37"/>
      <c r="WMI7" s="38"/>
      <c r="WMJ7" s="38"/>
      <c r="WMK7" s="38"/>
      <c r="WML7" s="38"/>
      <c r="WMM7" s="37"/>
      <c r="WMN7" s="37"/>
      <c r="WMO7" s="37"/>
      <c r="WMP7" s="37"/>
      <c r="WMQ7" s="37"/>
      <c r="WMR7" s="38"/>
      <c r="WMS7" s="38"/>
      <c r="WMT7" s="38"/>
      <c r="WMU7" s="38"/>
      <c r="WMV7" s="37"/>
      <c r="WMW7" s="37"/>
      <c r="WMX7" s="37"/>
      <c r="WMY7" s="37"/>
      <c r="WMZ7" s="37"/>
      <c r="WNA7" s="38"/>
      <c r="WNB7" s="38"/>
      <c r="WNC7" s="38"/>
      <c r="WND7" s="38"/>
      <c r="WNE7" s="37"/>
      <c r="WNF7" s="37"/>
      <c r="WNG7" s="37"/>
      <c r="WNH7" s="37"/>
      <c r="WNI7" s="37"/>
      <c r="WNJ7" s="38"/>
      <c r="WNK7" s="38"/>
      <c r="WNL7" s="38"/>
      <c r="WNM7" s="38"/>
      <c r="WNN7" s="37"/>
      <c r="WNO7" s="37"/>
      <c r="WNP7" s="37"/>
      <c r="WNQ7" s="37"/>
      <c r="WNR7" s="37"/>
      <c r="WNS7" s="38"/>
      <c r="WNT7" s="38"/>
      <c r="WNU7" s="38"/>
      <c r="WNV7" s="38"/>
      <c r="WNW7" s="37"/>
      <c r="WNX7" s="37"/>
      <c r="WNY7" s="37"/>
      <c r="WNZ7" s="37"/>
      <c r="WOA7" s="37"/>
      <c r="WOB7" s="38"/>
      <c r="WOC7" s="38"/>
      <c r="WOD7" s="38"/>
      <c r="WOE7" s="38"/>
      <c r="WOF7" s="37"/>
      <c r="WOG7" s="37"/>
      <c r="WOH7" s="37"/>
      <c r="WOI7" s="37"/>
      <c r="WOJ7" s="37"/>
      <c r="WOK7" s="38"/>
      <c r="WOL7" s="38"/>
      <c r="WOM7" s="38"/>
      <c r="WON7" s="38"/>
      <c r="WOO7" s="37"/>
      <c r="WOP7" s="37"/>
      <c r="WOQ7" s="37"/>
      <c r="WOR7" s="37"/>
      <c r="WOS7" s="37"/>
      <c r="WOT7" s="38"/>
      <c r="WOU7" s="38"/>
      <c r="WOV7" s="38"/>
      <c r="WOW7" s="38"/>
      <c r="WOX7" s="37"/>
      <c r="WOY7" s="37"/>
      <c r="WOZ7" s="37"/>
      <c r="WPA7" s="37"/>
      <c r="WPB7" s="37"/>
      <c r="WPC7" s="38"/>
      <c r="WPD7" s="38"/>
      <c r="WPE7" s="38"/>
      <c r="WPF7" s="38"/>
      <c r="WPG7" s="37"/>
      <c r="WPH7" s="37"/>
      <c r="WPI7" s="37"/>
      <c r="WPJ7" s="37"/>
      <c r="WPK7" s="37"/>
      <c r="WPL7" s="38"/>
      <c r="WPM7" s="38"/>
      <c r="WPN7" s="38"/>
      <c r="WPO7" s="38"/>
      <c r="WPP7" s="37"/>
      <c r="WPQ7" s="37"/>
      <c r="WPR7" s="37"/>
      <c r="WPS7" s="37"/>
      <c r="WPT7" s="37"/>
      <c r="WPU7" s="38"/>
      <c r="WPV7" s="38"/>
      <c r="WPW7" s="38"/>
      <c r="WPX7" s="38"/>
      <c r="WPY7" s="37"/>
      <c r="WPZ7" s="37"/>
      <c r="WQA7" s="37"/>
      <c r="WQB7" s="37"/>
      <c r="WQC7" s="37"/>
      <c r="WQD7" s="38"/>
      <c r="WQE7" s="38"/>
      <c r="WQF7" s="38"/>
      <c r="WQG7" s="38"/>
      <c r="WQH7" s="37"/>
      <c r="WQI7" s="37"/>
      <c r="WQJ7" s="37"/>
      <c r="WQK7" s="37"/>
      <c r="WQL7" s="37"/>
      <c r="WQM7" s="38"/>
      <c r="WQN7" s="38"/>
      <c r="WQO7" s="38"/>
      <c r="WQP7" s="38"/>
      <c r="WQQ7" s="37"/>
      <c r="WQR7" s="37"/>
      <c r="WQS7" s="37"/>
      <c r="WQT7" s="37"/>
      <c r="WQU7" s="37"/>
      <c r="WQV7" s="38"/>
      <c r="WQW7" s="38"/>
      <c r="WQX7" s="38"/>
      <c r="WQY7" s="38"/>
      <c r="WQZ7" s="37"/>
      <c r="WRA7" s="37"/>
      <c r="WRB7" s="37"/>
      <c r="WRC7" s="37"/>
      <c r="WRD7" s="37"/>
      <c r="WRE7" s="38"/>
      <c r="WRF7" s="38"/>
      <c r="WRG7" s="38"/>
      <c r="WRH7" s="38"/>
      <c r="WRI7" s="37"/>
      <c r="WRJ7" s="37"/>
      <c r="WRK7" s="37"/>
      <c r="WRL7" s="37"/>
      <c r="WRM7" s="37"/>
      <c r="WRN7" s="38"/>
      <c r="WRO7" s="38"/>
      <c r="WRP7" s="38"/>
      <c r="WRQ7" s="38"/>
      <c r="WRR7" s="37"/>
      <c r="WRS7" s="37"/>
      <c r="WRT7" s="37"/>
      <c r="WRU7" s="37"/>
      <c r="WRV7" s="37"/>
      <c r="WRW7" s="38"/>
      <c r="WRX7" s="38"/>
      <c r="WRY7" s="38"/>
      <c r="WRZ7" s="38"/>
      <c r="WSA7" s="37"/>
      <c r="WSB7" s="37"/>
      <c r="WSC7" s="37"/>
      <c r="WSD7" s="37"/>
      <c r="WSE7" s="37"/>
      <c r="WSF7" s="38"/>
      <c r="WSG7" s="38"/>
      <c r="WSH7" s="38"/>
      <c r="WSI7" s="38"/>
      <c r="WSJ7" s="37"/>
      <c r="WSK7" s="37"/>
      <c r="WSL7" s="37"/>
      <c r="WSM7" s="37"/>
      <c r="WSN7" s="37"/>
      <c r="WSO7" s="38"/>
      <c r="WSP7" s="38"/>
      <c r="WSQ7" s="38"/>
      <c r="WSR7" s="38"/>
      <c r="WSS7" s="37"/>
      <c r="WST7" s="37"/>
      <c r="WSU7" s="37"/>
      <c r="WSV7" s="37"/>
      <c r="WSW7" s="37"/>
      <c r="WSX7" s="38"/>
      <c r="WSY7" s="38"/>
      <c r="WSZ7" s="38"/>
      <c r="WTA7" s="38"/>
      <c r="WTB7" s="37"/>
      <c r="WTC7" s="37"/>
      <c r="WTD7" s="37"/>
      <c r="WTE7" s="37"/>
      <c r="WTF7" s="37"/>
      <c r="WTG7" s="38"/>
      <c r="WTH7" s="38"/>
      <c r="WTI7" s="38"/>
      <c r="WTJ7" s="38"/>
      <c r="WTK7" s="37"/>
      <c r="WTL7" s="37"/>
      <c r="WTM7" s="37"/>
      <c r="WTN7" s="37"/>
      <c r="WTO7" s="37"/>
      <c r="WTP7" s="38"/>
      <c r="WTQ7" s="38"/>
      <c r="WTR7" s="38"/>
      <c r="WTS7" s="38"/>
      <c r="WTT7" s="37"/>
      <c r="WTU7" s="37"/>
      <c r="WTV7" s="37"/>
      <c r="WTW7" s="37"/>
      <c r="WTX7" s="37"/>
      <c r="WTY7" s="38"/>
      <c r="WTZ7" s="38"/>
      <c r="WUA7" s="38"/>
      <c r="WUB7" s="38"/>
      <c r="WUC7" s="37"/>
      <c r="WUD7" s="37"/>
      <c r="WUE7" s="37"/>
      <c r="WUF7" s="37"/>
      <c r="WUG7" s="37"/>
      <c r="WUH7" s="38"/>
      <c r="WUI7" s="38"/>
      <c r="WUJ7" s="38"/>
      <c r="WUK7" s="38"/>
      <c r="WUL7" s="37"/>
      <c r="WUM7" s="37"/>
      <c r="WUN7" s="37"/>
      <c r="WUO7" s="37"/>
      <c r="WUP7" s="37"/>
      <c r="WUQ7" s="38"/>
      <c r="WUR7" s="38"/>
      <c r="WUS7" s="38"/>
      <c r="WUT7" s="38"/>
      <c r="WUU7" s="37"/>
      <c r="WUV7" s="37"/>
      <c r="WUW7" s="37"/>
      <c r="WUX7" s="37"/>
      <c r="WUY7" s="37"/>
      <c r="WUZ7" s="38"/>
      <c r="WVA7" s="38"/>
      <c r="WVB7" s="38"/>
      <c r="WVC7" s="38"/>
      <c r="WVD7" s="37"/>
      <c r="WVE7" s="37"/>
      <c r="WVF7" s="37"/>
      <c r="WVG7" s="37"/>
      <c r="WVH7" s="37"/>
      <c r="WVI7" s="38"/>
      <c r="WVJ7" s="38"/>
      <c r="WVK7" s="38"/>
      <c r="WVL7" s="38"/>
      <c r="WVM7" s="37"/>
      <c r="WVN7" s="37"/>
      <c r="WVO7" s="37"/>
      <c r="WVP7" s="37"/>
      <c r="WVQ7" s="37"/>
      <c r="WVR7" s="38"/>
      <c r="WVS7" s="38"/>
      <c r="WVT7" s="38"/>
      <c r="WVU7" s="38"/>
      <c r="WVV7" s="37"/>
      <c r="WVW7" s="37"/>
      <c r="WVX7" s="37"/>
      <c r="WVY7" s="37"/>
      <c r="WVZ7" s="37"/>
      <c r="WWA7" s="38"/>
      <c r="WWB7" s="38"/>
      <c r="WWC7" s="38"/>
      <c r="WWD7" s="38"/>
      <c r="WWE7" s="37"/>
      <c r="WWF7" s="37"/>
      <c r="WWG7" s="37"/>
      <c r="WWH7" s="37"/>
      <c r="WWI7" s="37"/>
      <c r="WWJ7" s="38"/>
      <c r="WWK7" s="38"/>
      <c r="WWL7" s="38"/>
      <c r="WWM7" s="38"/>
      <c r="WWN7" s="37"/>
      <c r="WWO7" s="37"/>
      <c r="WWP7" s="37"/>
      <c r="WWQ7" s="37"/>
      <c r="WWR7" s="37"/>
      <c r="WWS7" s="38"/>
      <c r="WWT7" s="38"/>
      <c r="WWU7" s="38"/>
      <c r="WWV7" s="38"/>
      <c r="WWW7" s="37"/>
      <c r="WWX7" s="37"/>
      <c r="WWY7" s="37"/>
      <c r="WWZ7" s="37"/>
      <c r="WXA7" s="37"/>
      <c r="WXB7" s="38"/>
      <c r="WXC7" s="38"/>
      <c r="WXD7" s="38"/>
      <c r="WXE7" s="38"/>
      <c r="WXF7" s="37"/>
      <c r="WXG7" s="37"/>
      <c r="WXH7" s="37"/>
      <c r="WXI7" s="37"/>
      <c r="WXJ7" s="37"/>
      <c r="WXK7" s="38"/>
      <c r="WXL7" s="38"/>
      <c r="WXM7" s="38"/>
      <c r="WXN7" s="38"/>
      <c r="WXO7" s="37"/>
      <c r="WXP7" s="37"/>
      <c r="WXQ7" s="37"/>
      <c r="WXR7" s="37"/>
      <c r="WXS7" s="37"/>
      <c r="WXT7" s="38"/>
      <c r="WXU7" s="38"/>
      <c r="WXV7" s="38"/>
      <c r="WXW7" s="38"/>
      <c r="WXX7" s="37"/>
      <c r="WXY7" s="37"/>
      <c r="WXZ7" s="37"/>
      <c r="WYA7" s="37"/>
      <c r="WYB7" s="37"/>
      <c r="WYC7" s="38"/>
      <c r="WYD7" s="38"/>
      <c r="WYE7" s="38"/>
      <c r="WYF7" s="38"/>
      <c r="WYG7" s="37"/>
      <c r="WYH7" s="37"/>
      <c r="WYI7" s="37"/>
      <c r="WYJ7" s="37"/>
      <c r="WYK7" s="37"/>
      <c r="WYL7" s="38"/>
      <c r="WYM7" s="38"/>
      <c r="WYN7" s="38"/>
      <c r="WYO7" s="38"/>
      <c r="WYP7" s="37"/>
      <c r="WYQ7" s="37"/>
      <c r="WYR7" s="37"/>
      <c r="WYS7" s="37"/>
      <c r="WYT7" s="37"/>
      <c r="WYU7" s="38"/>
      <c r="WYV7" s="38"/>
      <c r="WYW7" s="38"/>
      <c r="WYX7" s="38"/>
      <c r="WYY7" s="37"/>
      <c r="WYZ7" s="37"/>
      <c r="WZA7" s="37"/>
      <c r="WZB7" s="37"/>
      <c r="WZC7" s="37"/>
      <c r="WZD7" s="38"/>
      <c r="WZE7" s="38"/>
      <c r="WZF7" s="38"/>
      <c r="WZG7" s="38"/>
      <c r="WZH7" s="37"/>
      <c r="WZI7" s="37"/>
      <c r="WZJ7" s="37"/>
      <c r="WZK7" s="37"/>
      <c r="WZL7" s="37"/>
      <c r="WZM7" s="38"/>
      <c r="WZN7" s="38"/>
      <c r="WZO7" s="38"/>
      <c r="WZP7" s="38"/>
      <c r="WZQ7" s="37"/>
      <c r="WZR7" s="37"/>
      <c r="WZS7" s="37"/>
      <c r="WZT7" s="37"/>
      <c r="WZU7" s="37"/>
      <c r="WZV7" s="38"/>
      <c r="WZW7" s="38"/>
      <c r="WZX7" s="38"/>
      <c r="WZY7" s="38"/>
      <c r="WZZ7" s="37"/>
      <c r="XAA7" s="37"/>
      <c r="XAB7" s="37"/>
      <c r="XAC7" s="37"/>
      <c r="XAD7" s="37"/>
      <c r="XAE7" s="38"/>
      <c r="XAF7" s="38"/>
      <c r="XAG7" s="38"/>
      <c r="XAH7" s="38"/>
      <c r="XAI7" s="37"/>
      <c r="XAJ7" s="37"/>
      <c r="XAK7" s="37"/>
      <c r="XAL7" s="37"/>
      <c r="XAM7" s="37"/>
      <c r="XAN7" s="38"/>
      <c r="XAO7" s="38"/>
      <c r="XAP7" s="38"/>
      <c r="XAQ7" s="38"/>
      <c r="XAR7" s="37"/>
      <c r="XAS7" s="37"/>
      <c r="XAT7" s="37"/>
      <c r="XAU7" s="37"/>
      <c r="XAV7" s="37"/>
      <c r="XAW7" s="38"/>
      <c r="XAX7" s="38"/>
      <c r="XAY7" s="38"/>
      <c r="XAZ7" s="38"/>
      <c r="XBA7" s="37"/>
      <c r="XBB7" s="37"/>
      <c r="XBC7" s="37"/>
      <c r="XBD7" s="37"/>
      <c r="XBE7" s="37"/>
      <c r="XBF7" s="38"/>
      <c r="XBG7" s="38"/>
      <c r="XBH7" s="38"/>
      <c r="XBI7" s="38"/>
      <c r="XBJ7" s="37"/>
      <c r="XBK7" s="37"/>
      <c r="XBL7" s="37"/>
      <c r="XBM7" s="37"/>
      <c r="XBN7" s="37"/>
      <c r="XBO7" s="38"/>
      <c r="XBP7" s="38"/>
      <c r="XBQ7" s="38"/>
      <c r="XBR7" s="38"/>
      <c r="XBS7" s="37"/>
      <c r="XBT7" s="37"/>
      <c r="XBU7" s="37"/>
      <c r="XBV7" s="37"/>
      <c r="XBW7" s="37"/>
      <c r="XBX7" s="38"/>
      <c r="XBY7" s="38"/>
      <c r="XBZ7" s="38"/>
      <c r="XCA7" s="38"/>
      <c r="XCB7" s="37"/>
      <c r="XCC7" s="37"/>
      <c r="XCD7" s="37"/>
      <c r="XCE7" s="37"/>
      <c r="XCF7" s="37"/>
      <c r="XCG7" s="38"/>
      <c r="XCH7" s="38"/>
      <c r="XCI7" s="38"/>
      <c r="XCJ7" s="38"/>
      <c r="XCK7" s="37"/>
      <c r="XCL7" s="37"/>
      <c r="XCM7" s="37"/>
      <c r="XCN7" s="37"/>
      <c r="XCO7" s="37"/>
      <c r="XCP7" s="38"/>
      <c r="XCQ7" s="38"/>
      <c r="XCR7" s="38"/>
      <c r="XCS7" s="38"/>
      <c r="XCT7" s="37"/>
      <c r="XCU7" s="37"/>
      <c r="XCV7" s="37"/>
      <c r="XCW7" s="37"/>
      <c r="XCX7" s="37"/>
      <c r="XCY7" s="38"/>
      <c r="XCZ7" s="38"/>
      <c r="XDA7" s="38"/>
      <c r="XDB7" s="38"/>
      <c r="XDC7" s="37"/>
      <c r="XDD7" s="37"/>
      <c r="XDE7" s="37"/>
      <c r="XDF7" s="37"/>
      <c r="XDG7" s="37"/>
      <c r="XDH7" s="38"/>
      <c r="XDI7" s="38"/>
      <c r="XDJ7" s="38"/>
      <c r="XDK7" s="38"/>
      <c r="XDL7" s="37"/>
      <c r="XDM7" s="37"/>
      <c r="XDN7" s="37"/>
      <c r="XDO7" s="37"/>
      <c r="XDP7" s="37"/>
      <c r="XDQ7" s="38"/>
      <c r="XDR7" s="38"/>
      <c r="XDS7" s="38"/>
      <c r="XDT7" s="38"/>
      <c r="XDU7" s="37"/>
      <c r="XDV7" s="37"/>
      <c r="XDW7" s="37"/>
      <c r="XDX7" s="37"/>
      <c r="XDY7" s="37"/>
      <c r="XDZ7" s="38"/>
      <c r="XEA7" s="38"/>
      <c r="XEB7" s="38"/>
      <c r="XEC7" s="38"/>
      <c r="XED7" s="37"/>
      <c r="XEE7" s="37"/>
      <c r="XEF7" s="37"/>
      <c r="XEG7" s="37"/>
      <c r="XEH7" s="37"/>
      <c r="XEI7" s="38"/>
      <c r="XEJ7" s="38"/>
      <c r="XEK7" s="38"/>
      <c r="XEL7" s="38"/>
      <c r="XEM7" s="37"/>
      <c r="XEN7" s="37"/>
      <c r="XEO7" s="37"/>
      <c r="XEP7" s="37"/>
      <c r="XEQ7" s="37"/>
      <c r="XER7" s="38"/>
      <c r="XES7" s="38"/>
      <c r="XET7" s="38"/>
      <c r="XEU7" s="38"/>
      <c r="XEV7" s="37"/>
      <c r="XEW7" s="37"/>
      <c r="XEX7" s="37"/>
      <c r="XEY7" s="37"/>
      <c r="XEZ7" s="37"/>
      <c r="XFA7" s="38"/>
      <c r="XFB7" s="38"/>
      <c r="XFC7" s="38"/>
      <c r="XFD7" s="38"/>
    </row>
    <row r="8" spans="1:16384" s="36" customFormat="1" x14ac:dyDescent="0.35">
      <c r="A8" s="90"/>
      <c r="B8" s="90"/>
      <c r="C8" s="90"/>
      <c r="D8" s="90"/>
      <c r="E8" s="90"/>
      <c r="F8" s="90"/>
      <c r="G8" s="37"/>
      <c r="H8" s="37"/>
      <c r="I8" s="37"/>
      <c r="J8" s="37"/>
      <c r="K8" s="37"/>
    </row>
    <row r="9" spans="1:16384" s="36" customFormat="1" x14ac:dyDescent="0.35">
      <c r="A9" s="78" t="s">
        <v>176</v>
      </c>
      <c r="B9" s="78" t="s">
        <v>336</v>
      </c>
    </row>
    <row r="10" spans="1:16384" s="36" customFormat="1" x14ac:dyDescent="0.35"/>
  </sheetData>
  <pageMargins left="0.511811024" right="0.511811024" top="0.78740157499999996" bottom="0.78740157499999996" header="0.31496062000000002" footer="0.31496062000000002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item1.xml>�� 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DC632528F7CE0B42A4F99A61996BDFFE" ma:contentTypeVersion="9" ma:contentTypeDescription="Create a new document." ma:contentTypeScope="" ma:versionID="922b8694812840b46734ccf40e4dcd2a">
  <xsd:schema xmlns:xsd="http://www.w3.org/2001/XMLSchema" xmlns:xs="http://www.w3.org/2001/XMLSchema" xmlns:p="http://schemas.microsoft.com/office/2006/metadata/properties" xmlns:ns2="febbf96e-ee13-49f9-bc4f-300321587b1c" targetNamespace="http://schemas.microsoft.com/office/2006/metadata/properties" ma:root="true" ma:fieldsID="1dc830d3baa3e28ce1e5db53c473987a" ns2:_="">
    <xsd:import namespace="febbf96e-ee13-49f9-bc4f-300321587b1c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DateTaken" minOccurs="0"/>
                <xsd:element ref="ns2:lcf76f155ced4ddcb4097134ff3c332f" minOccurs="0"/>
                <xsd:element ref="ns2:MediaServiceOCR" minOccurs="0"/>
                <xsd:element ref="ns2:MediaServiceGenerationTime" minOccurs="0"/>
                <xsd:element ref="ns2:MediaServiceEventHashCode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ebbf96e-ee13-49f9-bc4f-300321587b1c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DateTaken" ma:index="1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lcf76f155ced4ddcb4097134ff3c332f" ma:index="13" nillable="true" ma:taxonomy="true" ma:internalName="lcf76f155ced4ddcb4097134ff3c332f" ma:taxonomyFieldName="MediaServiceImageTags" ma:displayName="Image Tags" ma:readOnly="false" ma:fieldId="{5cf76f15-5ced-4ddc-b409-7134ff3c332f}" ma:taxonomyMulti="true" ma:sspId="7ce3933b-a88c-476e-8d62-9e46c87e951c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4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5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6" nillable="true" ma:displayName="MediaServiceEventHashCode" ma:hidden="true" ma:internalName="MediaServiceEventHashCode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febbf96e-ee13-49f9-bc4f-300321587b1c">
      <Terms xmlns="http://schemas.microsoft.com/office/infopath/2007/PartnerControls"/>
    </lcf76f155ced4ddcb4097134ff3c332f>
  </documentManagement>
</p:properties>
</file>

<file path=customXml/item4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DF195CCB-97AF-409C-8058-1FF1EAFDB80F}">
  <ds:schemaRefs>
    <ds:schemaRef ds:uri="http://schemas.microsoft.com/DataMashup"/>
  </ds:schemaRefs>
</ds:datastoreItem>
</file>

<file path=customXml/itemProps2.xml><?xml version="1.0" encoding="utf-8"?>
<ds:datastoreItem xmlns:ds="http://schemas.openxmlformats.org/officeDocument/2006/customXml" ds:itemID="{41E77D86-F70C-45CB-AF01-0121D7FAB947}"/>
</file>

<file path=customXml/itemProps3.xml><?xml version="1.0" encoding="utf-8"?>
<ds:datastoreItem xmlns:ds="http://schemas.openxmlformats.org/officeDocument/2006/customXml" ds:itemID="{EAE8157A-F4B7-4A97-BCD7-FFE4D5E66B9E}">
  <ds:schemaRefs>
    <ds:schemaRef ds:uri="http://schemas.microsoft.com/office/infopath/2007/PartnerControls"/>
    <ds:schemaRef ds:uri="http://schemas.openxmlformats.org/package/2006/metadata/core-properties"/>
    <ds:schemaRef ds:uri="ff668f8a-7299-411f-a6b1-a6d2506d13a9"/>
    <ds:schemaRef ds:uri="http://schemas.microsoft.com/office/2006/documentManagement/types"/>
    <ds:schemaRef ds:uri="http://purl.org/dc/terms/"/>
    <ds:schemaRef ds:uri="http://purl.org/dc/dcmitype/"/>
    <ds:schemaRef ds:uri="http://www.w3.org/XML/1998/namespace"/>
    <ds:schemaRef ds:uri="d3a249c7-3857-4b17-9d8e-6716504bfab5"/>
    <ds:schemaRef ds:uri="http://schemas.microsoft.com/office/2006/metadata/properties"/>
    <ds:schemaRef ds:uri="http://purl.org/dc/elements/1.1/"/>
  </ds:schemaRefs>
</ds:datastoreItem>
</file>

<file path=customXml/itemProps4.xml><?xml version="1.0" encoding="utf-8"?>
<ds:datastoreItem xmlns:ds="http://schemas.openxmlformats.org/officeDocument/2006/customXml" ds:itemID="{118598A7-E948-4F9A-84A0-A5487B48F5BE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12</vt:i4>
      </vt:variant>
    </vt:vector>
  </HeadingPairs>
  <TitlesOfParts>
    <vt:vector size="12" baseType="lpstr">
      <vt:lpstr>BOA SAFRA</vt:lpstr>
      <vt:lpstr>1.ATIVO_CONTROLADORA</vt:lpstr>
      <vt:lpstr>2.PASSIVO_CONTROLADORA</vt:lpstr>
      <vt:lpstr>3.DRE_CONTROLADORA</vt:lpstr>
      <vt:lpstr>4.DFC_CONTROLADORA</vt:lpstr>
      <vt:lpstr>1.ATIVO_CONSOLIDADO</vt:lpstr>
      <vt:lpstr>2.PASSIVO_CONSOLIDADO</vt:lpstr>
      <vt:lpstr>3.DRE_CONSOLIDADO</vt:lpstr>
      <vt:lpstr>4.DFC_CONSOLIDADO</vt:lpstr>
      <vt:lpstr>DADOS_OPERACIONAIS</vt:lpstr>
      <vt:lpstr>EBITDA_CONSOLIDADO</vt:lpstr>
      <vt:lpstr>ANEXO_EBITDA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José Henrique de Souza Neto</dc:creator>
  <cp:keywords/>
  <dc:description/>
  <cp:lastModifiedBy>João Paulo de Freitas Ribeiro</cp:lastModifiedBy>
  <cp:revision/>
  <dcterms:created xsi:type="dcterms:W3CDTF">2025-01-30T18:43:55Z</dcterms:created>
  <dcterms:modified xsi:type="dcterms:W3CDTF">2026-08-20T19:49:35Z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0x010100DC632528F7CE0B42A4F99A61996BDFFE</vt:lpwstr>
  </property>
  <property fmtid="{D5CDD505-2E9C-101B-9397-08002B2CF9AE}" pid="3" name="MediaServiceImageTags">
    <vt:lpwstr/>
  </property>
</Properties>
</file>